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ictorthijssen/Documents/Website Radiobiology Group/2. Virtual RTx lab/"/>
    </mc:Choice>
  </mc:AlternateContent>
  <xr:revisionPtr revIDLastSave="0" documentId="13_ncr:1_{9CD8976C-8F26-F948-9A12-D41D2A03CAC2}" xr6:coauthVersionLast="47" xr6:coauthVersionMax="47" xr10:uidLastSave="{00000000-0000-0000-0000-000000000000}"/>
  <bookViews>
    <workbookView xWindow="180" yWindow="1500" windowWidth="27240" windowHeight="15100" xr2:uid="{69960BB2-4F1C-D244-8378-9630529CD682}"/>
  </bookViews>
  <sheets>
    <sheet name="Animal experiment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1" i="2" l="1"/>
  <c r="N82" i="2"/>
  <c r="N83" i="2"/>
  <c r="N84" i="2"/>
  <c r="N85" i="2"/>
  <c r="N86" i="2"/>
  <c r="N87" i="2"/>
  <c r="N88" i="2"/>
  <c r="N89" i="2"/>
  <c r="N90" i="2"/>
  <c r="N91" i="2"/>
  <c r="N92" i="2"/>
  <c r="N80" i="2"/>
  <c r="U62" i="2"/>
  <c r="U63" i="2"/>
  <c r="U64" i="2"/>
  <c r="U65" i="2"/>
  <c r="U66" i="2"/>
  <c r="U67" i="2"/>
  <c r="U68" i="2"/>
  <c r="U69" i="2"/>
  <c r="U70" i="2"/>
  <c r="U71" i="2"/>
  <c r="U72" i="2"/>
  <c r="U73" i="2"/>
  <c r="U61" i="2"/>
  <c r="U54" i="2"/>
  <c r="U43" i="2"/>
  <c r="U44" i="2"/>
  <c r="U45" i="2"/>
  <c r="U46" i="2"/>
  <c r="U47" i="2"/>
  <c r="U48" i="2"/>
  <c r="U49" i="2"/>
  <c r="U50" i="2"/>
  <c r="U51" i="2"/>
  <c r="U52" i="2"/>
  <c r="U53" i="2"/>
  <c r="U42" i="2"/>
  <c r="H78" i="2"/>
  <c r="H81" i="2" s="1"/>
  <c r="H59" i="2"/>
  <c r="H61" i="2" s="1"/>
  <c r="H40" i="2"/>
  <c r="H42" i="2" s="1"/>
  <c r="H21" i="2"/>
  <c r="H23" i="2" s="1"/>
  <c r="B92" i="2"/>
  <c r="L92" i="2" s="1"/>
  <c r="B91" i="2"/>
  <c r="L91" i="2" s="1"/>
  <c r="B90" i="2"/>
  <c r="L90" i="2" s="1"/>
  <c r="B89" i="2"/>
  <c r="L89" i="2" s="1"/>
  <c r="B88" i="2"/>
  <c r="L88" i="2" s="1"/>
  <c r="B87" i="2"/>
  <c r="L87" i="2" s="1"/>
  <c r="B86" i="2"/>
  <c r="L86" i="2" s="1"/>
  <c r="B85" i="2"/>
  <c r="L85" i="2" s="1"/>
  <c r="B84" i="2"/>
  <c r="L84" i="2" s="1"/>
  <c r="B83" i="2"/>
  <c r="L83" i="2" s="1"/>
  <c r="B82" i="2"/>
  <c r="L82" i="2" s="1"/>
  <c r="B81" i="2"/>
  <c r="L81" i="2" s="1"/>
  <c r="B80" i="2"/>
  <c r="L80" i="2" s="1"/>
  <c r="B79" i="2"/>
  <c r="L79" i="2" s="1"/>
  <c r="B73" i="2"/>
  <c r="S73" i="2" s="1"/>
  <c r="B72" i="2"/>
  <c r="S72" i="2" s="1"/>
  <c r="B71" i="2"/>
  <c r="S71" i="2" s="1"/>
  <c r="B70" i="2"/>
  <c r="S70" i="2" s="1"/>
  <c r="B69" i="2"/>
  <c r="S69" i="2" s="1"/>
  <c r="B68" i="2"/>
  <c r="S68" i="2" s="1"/>
  <c r="B67" i="2"/>
  <c r="S67" i="2" s="1"/>
  <c r="B66" i="2"/>
  <c r="S66" i="2" s="1"/>
  <c r="B65" i="2"/>
  <c r="S65" i="2" s="1"/>
  <c r="B64" i="2"/>
  <c r="S64" i="2" s="1"/>
  <c r="B63" i="2"/>
  <c r="S63" i="2" s="1"/>
  <c r="B62" i="2"/>
  <c r="S62" i="2" s="1"/>
  <c r="B61" i="2"/>
  <c r="S61" i="2" s="1"/>
  <c r="B60" i="2"/>
  <c r="S60" i="2" s="1"/>
  <c r="B54" i="2"/>
  <c r="S54" i="2" s="1"/>
  <c r="B53" i="2"/>
  <c r="S53" i="2" s="1"/>
  <c r="B52" i="2"/>
  <c r="S52" i="2" s="1"/>
  <c r="B51" i="2"/>
  <c r="S51" i="2" s="1"/>
  <c r="B50" i="2"/>
  <c r="S50" i="2" s="1"/>
  <c r="B49" i="2"/>
  <c r="S49" i="2" s="1"/>
  <c r="B48" i="2"/>
  <c r="S48" i="2" s="1"/>
  <c r="B47" i="2"/>
  <c r="S47" i="2" s="1"/>
  <c r="B46" i="2"/>
  <c r="S46" i="2" s="1"/>
  <c r="B45" i="2"/>
  <c r="S45" i="2" s="1"/>
  <c r="B44" i="2"/>
  <c r="S44" i="2" s="1"/>
  <c r="B43" i="2"/>
  <c r="S43" i="2" s="1"/>
  <c r="B42" i="2"/>
  <c r="S42" i="2" s="1"/>
  <c r="B41" i="2"/>
  <c r="S41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4" i="2"/>
  <c r="B23" i="2"/>
  <c r="L23" i="2" s="1"/>
  <c r="B24" i="2"/>
  <c r="L24" i="2" s="1"/>
  <c r="B25" i="2"/>
  <c r="L25" i="2" s="1"/>
  <c r="B26" i="2"/>
  <c r="L26" i="2" s="1"/>
  <c r="B27" i="2"/>
  <c r="L27" i="2" s="1"/>
  <c r="B28" i="2"/>
  <c r="L28" i="2" s="1"/>
  <c r="B29" i="2"/>
  <c r="L29" i="2" s="1"/>
  <c r="B30" i="2"/>
  <c r="L30" i="2" s="1"/>
  <c r="B31" i="2"/>
  <c r="L31" i="2" s="1"/>
  <c r="B32" i="2"/>
  <c r="L32" i="2" s="1"/>
  <c r="B33" i="2"/>
  <c r="L33" i="2" s="1"/>
  <c r="B34" i="2"/>
  <c r="L34" i="2" s="1"/>
  <c r="B35" i="2"/>
  <c r="L35" i="2" s="1"/>
  <c r="B22" i="2"/>
  <c r="L22" i="2" s="1"/>
  <c r="I5" i="2"/>
  <c r="L5" i="2" s="1"/>
  <c r="M5" i="2" s="1"/>
  <c r="N5" i="2" s="1"/>
  <c r="I6" i="2"/>
  <c r="L6" i="2" s="1"/>
  <c r="M6" i="2" s="1"/>
  <c r="N6" i="2" s="1"/>
  <c r="I7" i="2"/>
  <c r="L7" i="2" s="1"/>
  <c r="M7" i="2" s="1"/>
  <c r="N7" i="2" s="1"/>
  <c r="I8" i="2"/>
  <c r="L8" i="2" s="1"/>
  <c r="M8" i="2" s="1"/>
  <c r="N8" i="2" s="1"/>
  <c r="I9" i="2"/>
  <c r="L9" i="2" s="1"/>
  <c r="M9" i="2" s="1"/>
  <c r="N9" i="2" s="1"/>
  <c r="I10" i="2"/>
  <c r="L10" i="2" s="1"/>
  <c r="M10" i="2" s="1"/>
  <c r="N10" i="2" s="1"/>
  <c r="I11" i="2"/>
  <c r="L11" i="2" s="1"/>
  <c r="M11" i="2" s="1"/>
  <c r="N11" i="2" s="1"/>
  <c r="I12" i="2"/>
  <c r="L12" i="2" s="1"/>
  <c r="M12" i="2" s="1"/>
  <c r="N12" i="2" s="1"/>
  <c r="I13" i="2"/>
  <c r="L13" i="2" s="1"/>
  <c r="M13" i="2" s="1"/>
  <c r="N13" i="2" s="1"/>
  <c r="I14" i="2"/>
  <c r="L14" i="2" s="1"/>
  <c r="M14" i="2" s="1"/>
  <c r="N14" i="2" s="1"/>
  <c r="I15" i="2"/>
  <c r="L15" i="2" s="1"/>
  <c r="M15" i="2" s="1"/>
  <c r="N15" i="2" s="1"/>
  <c r="I16" i="2"/>
  <c r="L16" i="2" s="1"/>
  <c r="M16" i="2" s="1"/>
  <c r="N16" i="2" s="1"/>
  <c r="I17" i="2"/>
  <c r="L17" i="2" s="1"/>
  <c r="M17" i="2" s="1"/>
  <c r="N17" i="2" s="1"/>
  <c r="I4" i="2"/>
  <c r="L4" i="2" s="1"/>
  <c r="M4" i="2" s="1"/>
  <c r="N4" i="2" s="1"/>
  <c r="H92" i="2" l="1"/>
  <c r="H88" i="2"/>
  <c r="H84" i="2"/>
  <c r="H80" i="2"/>
  <c r="H91" i="2"/>
  <c r="H87" i="2"/>
  <c r="H83" i="2"/>
  <c r="H90" i="2"/>
  <c r="H86" i="2"/>
  <c r="H82" i="2"/>
  <c r="H79" i="2"/>
  <c r="H89" i="2"/>
  <c r="H85" i="2"/>
  <c r="H30" i="2"/>
  <c r="H33" i="2"/>
  <c r="H25" i="2"/>
  <c r="H22" i="2"/>
  <c r="C22" i="2" s="1"/>
  <c r="H32" i="2"/>
  <c r="H28" i="2"/>
  <c r="H24" i="2"/>
  <c r="H34" i="2"/>
  <c r="H26" i="2"/>
  <c r="H29" i="2"/>
  <c r="H35" i="2"/>
  <c r="H31" i="2"/>
  <c r="H27" i="2"/>
  <c r="H41" i="2"/>
  <c r="H64" i="2"/>
  <c r="H71" i="2"/>
  <c r="H67" i="2"/>
  <c r="H63" i="2"/>
  <c r="H72" i="2"/>
  <c r="H60" i="2"/>
  <c r="H70" i="2"/>
  <c r="H66" i="2"/>
  <c r="H62" i="2"/>
  <c r="H68" i="2"/>
  <c r="H73" i="2"/>
  <c r="H69" i="2"/>
  <c r="H65" i="2"/>
  <c r="H53" i="2"/>
  <c r="H49" i="2"/>
  <c r="H45" i="2"/>
  <c r="H52" i="2"/>
  <c r="H48" i="2"/>
  <c r="H44" i="2"/>
  <c r="H51" i="2"/>
  <c r="H47" i="2"/>
  <c r="H43" i="2"/>
  <c r="H54" i="2"/>
  <c r="H50" i="2"/>
  <c r="H46" i="2"/>
  <c r="C79" i="2" l="1"/>
  <c r="D22" i="2"/>
  <c r="D79" i="2" s="1"/>
  <c r="E22" i="2"/>
  <c r="E79" i="2" s="1"/>
  <c r="E23" i="2"/>
  <c r="E80" i="2" s="1"/>
  <c r="F22" i="2"/>
  <c r="F79" i="2" s="1"/>
  <c r="G22" i="2"/>
  <c r="G79" i="2" s="1"/>
  <c r="C60" i="2"/>
  <c r="J60" i="2" s="1"/>
  <c r="C41" i="2"/>
  <c r="J41" i="2" s="1"/>
  <c r="D41" i="2" l="1"/>
  <c r="K41" i="2" s="1"/>
  <c r="D60" i="2"/>
  <c r="K60" i="2" s="1"/>
  <c r="G60" i="2"/>
  <c r="N60" i="2" s="1"/>
  <c r="G41" i="2"/>
  <c r="N41" i="2" s="1"/>
  <c r="F41" i="2"/>
  <c r="M41" i="2" s="1"/>
  <c r="I79" i="2"/>
  <c r="M79" i="2" s="1"/>
  <c r="O79" i="2" s="1"/>
  <c r="P79" i="2" s="1"/>
  <c r="I22" i="2"/>
  <c r="M22" i="2" s="1"/>
  <c r="N22" i="2" s="1"/>
  <c r="O22" i="2" s="1"/>
  <c r="E41" i="2"/>
  <c r="L41" i="2" s="1"/>
  <c r="C23" i="2"/>
  <c r="F60" i="2"/>
  <c r="M60" i="2" s="1"/>
  <c r="J79" i="2"/>
  <c r="E42" i="2"/>
  <c r="L42" i="2" s="1"/>
  <c r="F23" i="2"/>
  <c r="F80" i="2" s="1"/>
  <c r="E61" i="2"/>
  <c r="L61" i="2" s="1"/>
  <c r="G23" i="2"/>
  <c r="D23" i="2"/>
  <c r="D80" i="2" s="1"/>
  <c r="E60" i="2"/>
  <c r="L60" i="2" s="1"/>
  <c r="J22" i="2"/>
  <c r="C24" i="2"/>
  <c r="C81" i="2" s="1"/>
  <c r="G24" i="2"/>
  <c r="G81" i="2" s="1"/>
  <c r="D24" i="2"/>
  <c r="D81" i="2" s="1"/>
  <c r="F24" i="2"/>
  <c r="F81" i="2" s="1"/>
  <c r="E24" i="2"/>
  <c r="E81" i="2" s="1"/>
  <c r="P41" i="2" l="1"/>
  <c r="T41" i="2" s="1"/>
  <c r="V41" i="2" s="1"/>
  <c r="W41" i="2" s="1"/>
  <c r="G42" i="2"/>
  <c r="N42" i="2" s="1"/>
  <c r="G80" i="2"/>
  <c r="C42" i="2"/>
  <c r="J42" i="2" s="1"/>
  <c r="C80" i="2"/>
  <c r="F42" i="2"/>
  <c r="M42" i="2" s="1"/>
  <c r="C61" i="2"/>
  <c r="J61" i="2" s="1"/>
  <c r="F61" i="2"/>
  <c r="M61" i="2" s="1"/>
  <c r="D61" i="2"/>
  <c r="K61" i="2" s="1"/>
  <c r="D42" i="2"/>
  <c r="K42" i="2" s="1"/>
  <c r="G61" i="2"/>
  <c r="N61" i="2" s="1"/>
  <c r="J23" i="2"/>
  <c r="I23" i="2"/>
  <c r="M23" i="2" s="1"/>
  <c r="N23" i="2" s="1"/>
  <c r="O23" i="2" s="1"/>
  <c r="E62" i="2"/>
  <c r="L62" i="2" s="1"/>
  <c r="E43" i="2"/>
  <c r="L43" i="2" s="1"/>
  <c r="F62" i="2"/>
  <c r="M62" i="2" s="1"/>
  <c r="F43" i="2"/>
  <c r="M43" i="2" s="1"/>
  <c r="G62" i="2"/>
  <c r="N62" i="2" s="1"/>
  <c r="G43" i="2"/>
  <c r="N43" i="2" s="1"/>
  <c r="D43" i="2"/>
  <c r="K43" i="2" s="1"/>
  <c r="D62" i="2"/>
  <c r="K62" i="2" s="1"/>
  <c r="C62" i="2"/>
  <c r="J62" i="2" s="1"/>
  <c r="C43" i="2"/>
  <c r="J43" i="2" s="1"/>
  <c r="Q41" i="2"/>
  <c r="P60" i="2"/>
  <c r="T60" i="2" s="1"/>
  <c r="Q60" i="2"/>
  <c r="J24" i="2"/>
  <c r="I24" i="2"/>
  <c r="M24" i="2" s="1"/>
  <c r="N24" i="2" s="1"/>
  <c r="O24" i="2" s="1"/>
  <c r="D25" i="2"/>
  <c r="D82" i="2" s="1"/>
  <c r="E25" i="2"/>
  <c r="E82" i="2" s="1"/>
  <c r="C25" i="2"/>
  <c r="C82" i="2" s="1"/>
  <c r="F25" i="2"/>
  <c r="F82" i="2" s="1"/>
  <c r="G25" i="2"/>
  <c r="G82" i="2" s="1"/>
  <c r="V60" i="2" l="1"/>
  <c r="W60" i="2" s="1"/>
  <c r="Q42" i="2"/>
  <c r="P42" i="2"/>
  <c r="T42" i="2" s="1"/>
  <c r="V42" i="2" s="1"/>
  <c r="W42" i="2" s="1"/>
  <c r="I80" i="2"/>
  <c r="M80" i="2" s="1"/>
  <c r="O80" i="2" s="1"/>
  <c r="P80" i="2" s="1"/>
  <c r="P61" i="2"/>
  <c r="T61" i="2" s="1"/>
  <c r="Q61" i="2"/>
  <c r="J80" i="2"/>
  <c r="Q43" i="2"/>
  <c r="P43" i="2"/>
  <c r="T43" i="2" s="1"/>
  <c r="V43" i="2" s="1"/>
  <c r="W43" i="2" s="1"/>
  <c r="F63" i="2"/>
  <c r="M63" i="2" s="1"/>
  <c r="F44" i="2"/>
  <c r="M44" i="2" s="1"/>
  <c r="D63" i="2"/>
  <c r="K63" i="2" s="1"/>
  <c r="D44" i="2"/>
  <c r="K44" i="2" s="1"/>
  <c r="J81" i="2"/>
  <c r="I81" i="2"/>
  <c r="M81" i="2" s="1"/>
  <c r="O81" i="2" s="1"/>
  <c r="P81" i="2" s="1"/>
  <c r="C63" i="2"/>
  <c r="J63" i="2" s="1"/>
  <c r="C44" i="2"/>
  <c r="J44" i="2" s="1"/>
  <c r="G63" i="2"/>
  <c r="N63" i="2" s="1"/>
  <c r="G44" i="2"/>
  <c r="N44" i="2" s="1"/>
  <c r="E63" i="2"/>
  <c r="L63" i="2" s="1"/>
  <c r="E44" i="2"/>
  <c r="L44" i="2" s="1"/>
  <c r="J25" i="2"/>
  <c r="I25" i="2"/>
  <c r="M25" i="2" s="1"/>
  <c r="N25" i="2" s="1"/>
  <c r="O25" i="2" s="1"/>
  <c r="D26" i="2"/>
  <c r="D83" i="2" s="1"/>
  <c r="F26" i="2"/>
  <c r="F83" i="2" s="1"/>
  <c r="G26" i="2"/>
  <c r="G83" i="2" s="1"/>
  <c r="C26" i="2"/>
  <c r="C83" i="2" s="1"/>
  <c r="E26" i="2"/>
  <c r="E83" i="2" s="1"/>
  <c r="V61" i="2" l="1"/>
  <c r="W61" i="2" s="1"/>
  <c r="Q62" i="2"/>
  <c r="P62" i="2"/>
  <c r="T62" i="2" s="1"/>
  <c r="Q44" i="2"/>
  <c r="P44" i="2"/>
  <c r="T44" i="2" s="1"/>
  <c r="V44" i="2" s="1"/>
  <c r="W44" i="2" s="1"/>
  <c r="C64" i="2"/>
  <c r="J64" i="2" s="1"/>
  <c r="C45" i="2"/>
  <c r="J45" i="2" s="1"/>
  <c r="D64" i="2"/>
  <c r="K64" i="2" s="1"/>
  <c r="D45" i="2"/>
  <c r="K45" i="2" s="1"/>
  <c r="E64" i="2"/>
  <c r="L64" i="2" s="1"/>
  <c r="E45" i="2"/>
  <c r="L45" i="2" s="1"/>
  <c r="F45" i="2"/>
  <c r="M45" i="2" s="1"/>
  <c r="F64" i="2"/>
  <c r="M64" i="2" s="1"/>
  <c r="I82" i="2"/>
  <c r="M82" i="2" s="1"/>
  <c r="O82" i="2" s="1"/>
  <c r="P82" i="2" s="1"/>
  <c r="J82" i="2"/>
  <c r="G45" i="2"/>
  <c r="N45" i="2" s="1"/>
  <c r="G64" i="2"/>
  <c r="N64" i="2" s="1"/>
  <c r="J26" i="2"/>
  <c r="F27" i="2"/>
  <c r="F84" i="2" s="1"/>
  <c r="G27" i="2"/>
  <c r="G84" i="2" s="1"/>
  <c r="C27" i="2"/>
  <c r="C84" i="2" s="1"/>
  <c r="E27" i="2"/>
  <c r="E84" i="2" s="1"/>
  <c r="D27" i="2"/>
  <c r="D84" i="2" s="1"/>
  <c r="I26" i="2"/>
  <c r="M26" i="2" s="1"/>
  <c r="N26" i="2" s="1"/>
  <c r="O26" i="2" s="1"/>
  <c r="V62" i="2" l="1"/>
  <c r="W62" i="2" s="1"/>
  <c r="E65" i="2"/>
  <c r="L65" i="2" s="1"/>
  <c r="E46" i="2"/>
  <c r="L46" i="2" s="1"/>
  <c r="F65" i="2"/>
  <c r="M65" i="2" s="1"/>
  <c r="F46" i="2"/>
  <c r="M46" i="2" s="1"/>
  <c r="Q45" i="2"/>
  <c r="P45" i="2"/>
  <c r="T45" i="2" s="1"/>
  <c r="V45" i="2" s="1"/>
  <c r="W45" i="2" s="1"/>
  <c r="C65" i="2"/>
  <c r="J65" i="2" s="1"/>
  <c r="C46" i="2"/>
  <c r="J46" i="2" s="1"/>
  <c r="D46" i="2"/>
  <c r="K46" i="2" s="1"/>
  <c r="D65" i="2"/>
  <c r="K65" i="2" s="1"/>
  <c r="G65" i="2"/>
  <c r="N65" i="2" s="1"/>
  <c r="G46" i="2"/>
  <c r="N46" i="2" s="1"/>
  <c r="P63" i="2"/>
  <c r="T63" i="2" s="1"/>
  <c r="Q63" i="2"/>
  <c r="J83" i="2"/>
  <c r="I83" i="2"/>
  <c r="M83" i="2" s="1"/>
  <c r="O83" i="2" s="1"/>
  <c r="P83" i="2" s="1"/>
  <c r="J27" i="2"/>
  <c r="D28" i="2"/>
  <c r="D85" i="2" s="1"/>
  <c r="C28" i="2"/>
  <c r="C85" i="2" s="1"/>
  <c r="G28" i="2"/>
  <c r="G85" i="2" s="1"/>
  <c r="E28" i="2"/>
  <c r="E85" i="2" s="1"/>
  <c r="F28" i="2"/>
  <c r="F85" i="2" s="1"/>
  <c r="I27" i="2"/>
  <c r="M27" i="2" s="1"/>
  <c r="N27" i="2" s="1"/>
  <c r="O27" i="2" s="1"/>
  <c r="V63" i="2" l="1"/>
  <c r="W63" i="2" s="1"/>
  <c r="F47" i="2"/>
  <c r="M47" i="2" s="1"/>
  <c r="F66" i="2"/>
  <c r="M66" i="2" s="1"/>
  <c r="G47" i="2"/>
  <c r="N47" i="2" s="1"/>
  <c r="G66" i="2"/>
  <c r="N66" i="2" s="1"/>
  <c r="Q46" i="2"/>
  <c r="P46" i="2"/>
  <c r="T46" i="2" s="1"/>
  <c r="V46" i="2" s="1"/>
  <c r="W46" i="2" s="1"/>
  <c r="I84" i="2"/>
  <c r="M84" i="2" s="1"/>
  <c r="O84" i="2" s="1"/>
  <c r="P84" i="2" s="1"/>
  <c r="J84" i="2"/>
  <c r="C66" i="2"/>
  <c r="J66" i="2" s="1"/>
  <c r="C47" i="2"/>
  <c r="J47" i="2" s="1"/>
  <c r="E66" i="2"/>
  <c r="L66" i="2" s="1"/>
  <c r="E47" i="2"/>
  <c r="L47" i="2" s="1"/>
  <c r="D66" i="2"/>
  <c r="K66" i="2" s="1"/>
  <c r="D47" i="2"/>
  <c r="K47" i="2" s="1"/>
  <c r="P64" i="2"/>
  <c r="T64" i="2" s="1"/>
  <c r="Q64" i="2"/>
  <c r="J28" i="2"/>
  <c r="G29" i="2"/>
  <c r="G86" i="2" s="1"/>
  <c r="F29" i="2"/>
  <c r="F86" i="2" s="1"/>
  <c r="D29" i="2"/>
  <c r="D86" i="2" s="1"/>
  <c r="C29" i="2"/>
  <c r="C86" i="2" s="1"/>
  <c r="E29" i="2"/>
  <c r="E86" i="2" s="1"/>
  <c r="I28" i="2"/>
  <c r="M28" i="2" s="1"/>
  <c r="N28" i="2" s="1"/>
  <c r="O28" i="2" s="1"/>
  <c r="V64" i="2" l="1"/>
  <c r="W64" i="2" s="1"/>
  <c r="P65" i="2"/>
  <c r="T65" i="2" s="1"/>
  <c r="Q65" i="2"/>
  <c r="E67" i="2"/>
  <c r="L67" i="2" s="1"/>
  <c r="E48" i="2"/>
  <c r="L48" i="2" s="1"/>
  <c r="D67" i="2"/>
  <c r="K67" i="2" s="1"/>
  <c r="D48" i="2"/>
  <c r="K48" i="2" s="1"/>
  <c r="J85" i="2"/>
  <c r="I85" i="2"/>
  <c r="M85" i="2" s="1"/>
  <c r="O85" i="2" s="1"/>
  <c r="P85" i="2" s="1"/>
  <c r="G48" i="2"/>
  <c r="N48" i="2" s="1"/>
  <c r="G67" i="2"/>
  <c r="N67" i="2" s="1"/>
  <c r="Q47" i="2"/>
  <c r="P47" i="2"/>
  <c r="T47" i="2" s="1"/>
  <c r="V47" i="2" s="1"/>
  <c r="W47" i="2" s="1"/>
  <c r="C67" i="2"/>
  <c r="J67" i="2" s="1"/>
  <c r="C48" i="2"/>
  <c r="J48" i="2" s="1"/>
  <c r="F67" i="2"/>
  <c r="M67" i="2" s="1"/>
  <c r="F48" i="2"/>
  <c r="M48" i="2" s="1"/>
  <c r="J29" i="2"/>
  <c r="I29" i="2"/>
  <c r="M29" i="2" s="1"/>
  <c r="N29" i="2" s="1"/>
  <c r="O29" i="2" s="1"/>
  <c r="F30" i="2"/>
  <c r="F87" i="2" s="1"/>
  <c r="C30" i="2"/>
  <c r="C87" i="2" s="1"/>
  <c r="E30" i="2"/>
  <c r="E87" i="2" s="1"/>
  <c r="G30" i="2"/>
  <c r="G87" i="2" s="1"/>
  <c r="D30" i="2"/>
  <c r="D87" i="2" s="1"/>
  <c r="V65" i="2" l="1"/>
  <c r="W65" i="2" s="1"/>
  <c r="E68" i="2"/>
  <c r="L68" i="2" s="1"/>
  <c r="E49" i="2"/>
  <c r="L49" i="2" s="1"/>
  <c r="C68" i="2"/>
  <c r="J68" i="2" s="1"/>
  <c r="C49" i="2"/>
  <c r="J49" i="2" s="1"/>
  <c r="D49" i="2"/>
  <c r="K49" i="2" s="1"/>
  <c r="D68" i="2"/>
  <c r="K68" i="2" s="1"/>
  <c r="Q66" i="2"/>
  <c r="P66" i="2"/>
  <c r="T66" i="2" s="1"/>
  <c r="I86" i="2"/>
  <c r="M86" i="2" s="1"/>
  <c r="O86" i="2" s="1"/>
  <c r="P86" i="2" s="1"/>
  <c r="J86" i="2"/>
  <c r="G68" i="2"/>
  <c r="N68" i="2" s="1"/>
  <c r="G49" i="2"/>
  <c r="N49" i="2" s="1"/>
  <c r="F49" i="2"/>
  <c r="M49" i="2" s="1"/>
  <c r="F68" i="2"/>
  <c r="M68" i="2" s="1"/>
  <c r="P48" i="2"/>
  <c r="T48" i="2" s="1"/>
  <c r="V48" i="2" s="1"/>
  <c r="W48" i="2" s="1"/>
  <c r="Q48" i="2"/>
  <c r="J30" i="2"/>
  <c r="F31" i="2"/>
  <c r="F88" i="2" s="1"/>
  <c r="G31" i="2"/>
  <c r="G88" i="2" s="1"/>
  <c r="E31" i="2"/>
  <c r="E88" i="2" s="1"/>
  <c r="D31" i="2"/>
  <c r="D88" i="2" s="1"/>
  <c r="C31" i="2"/>
  <c r="C88" i="2" s="1"/>
  <c r="I30" i="2"/>
  <c r="M30" i="2" s="1"/>
  <c r="N30" i="2" s="1"/>
  <c r="O30" i="2" s="1"/>
  <c r="V66" i="2" l="1"/>
  <c r="W66" i="2" s="1"/>
  <c r="Q67" i="2"/>
  <c r="P67" i="2"/>
  <c r="T67" i="2" s="1"/>
  <c r="F69" i="2"/>
  <c r="M69" i="2" s="1"/>
  <c r="F50" i="2"/>
  <c r="M50" i="2" s="1"/>
  <c r="D50" i="2"/>
  <c r="K50" i="2" s="1"/>
  <c r="D69" i="2"/>
  <c r="K69" i="2" s="1"/>
  <c r="Q49" i="2"/>
  <c r="P49" i="2"/>
  <c r="T49" i="2" s="1"/>
  <c r="V49" i="2" s="1"/>
  <c r="W49" i="2" s="1"/>
  <c r="G50" i="2"/>
  <c r="N50" i="2" s="1"/>
  <c r="G69" i="2"/>
  <c r="N69" i="2" s="1"/>
  <c r="J87" i="2"/>
  <c r="I87" i="2"/>
  <c r="M87" i="2" s="1"/>
  <c r="O87" i="2" s="1"/>
  <c r="P87" i="2" s="1"/>
  <c r="C50" i="2"/>
  <c r="J50" i="2" s="1"/>
  <c r="C69" i="2"/>
  <c r="J69" i="2" s="1"/>
  <c r="E69" i="2"/>
  <c r="L69" i="2" s="1"/>
  <c r="E50" i="2"/>
  <c r="L50" i="2" s="1"/>
  <c r="J31" i="2"/>
  <c r="D32" i="2"/>
  <c r="D89" i="2" s="1"/>
  <c r="C32" i="2"/>
  <c r="C89" i="2" s="1"/>
  <c r="G32" i="2"/>
  <c r="G89" i="2" s="1"/>
  <c r="E32" i="2"/>
  <c r="E89" i="2" s="1"/>
  <c r="F32" i="2"/>
  <c r="F89" i="2" s="1"/>
  <c r="I31" i="2"/>
  <c r="M31" i="2" s="1"/>
  <c r="N31" i="2" s="1"/>
  <c r="O31" i="2" s="1"/>
  <c r="V67" i="2" l="1"/>
  <c r="W67" i="2" s="1"/>
  <c r="C70" i="2"/>
  <c r="J70" i="2" s="1"/>
  <c r="C51" i="2"/>
  <c r="J51" i="2" s="1"/>
  <c r="F70" i="2"/>
  <c r="M70" i="2" s="1"/>
  <c r="F51" i="2"/>
  <c r="M51" i="2" s="1"/>
  <c r="Q50" i="2"/>
  <c r="P50" i="2"/>
  <c r="T50" i="2" s="1"/>
  <c r="V50" i="2" s="1"/>
  <c r="W50" i="2" s="1"/>
  <c r="E70" i="2"/>
  <c r="L70" i="2" s="1"/>
  <c r="E51" i="2"/>
  <c r="L51" i="2" s="1"/>
  <c r="D51" i="2"/>
  <c r="K51" i="2" s="1"/>
  <c r="D70" i="2"/>
  <c r="K70" i="2" s="1"/>
  <c r="I88" i="2"/>
  <c r="M88" i="2" s="1"/>
  <c r="O88" i="2" s="1"/>
  <c r="P88" i="2" s="1"/>
  <c r="J88" i="2"/>
  <c r="G51" i="2"/>
  <c r="N51" i="2" s="1"/>
  <c r="G70" i="2"/>
  <c r="N70" i="2" s="1"/>
  <c r="P68" i="2"/>
  <c r="T68" i="2" s="1"/>
  <c r="Q68" i="2"/>
  <c r="J32" i="2"/>
  <c r="C33" i="2"/>
  <c r="C90" i="2" s="1"/>
  <c r="E33" i="2"/>
  <c r="E90" i="2" s="1"/>
  <c r="G33" i="2"/>
  <c r="G90" i="2" s="1"/>
  <c r="F33" i="2"/>
  <c r="F90" i="2" s="1"/>
  <c r="D33" i="2"/>
  <c r="D90" i="2" s="1"/>
  <c r="I32" i="2"/>
  <c r="M32" i="2" s="1"/>
  <c r="N32" i="2" s="1"/>
  <c r="O32" i="2" s="1"/>
  <c r="V68" i="2" l="1"/>
  <c r="W68" i="2" s="1"/>
  <c r="G71" i="2"/>
  <c r="N71" i="2" s="1"/>
  <c r="G52" i="2"/>
  <c r="N52" i="2" s="1"/>
  <c r="Q69" i="2"/>
  <c r="P69" i="2"/>
  <c r="T69" i="2" s="1"/>
  <c r="V69" i="2" s="1"/>
  <c r="W69" i="2" s="1"/>
  <c r="E71" i="2"/>
  <c r="L71" i="2" s="1"/>
  <c r="E52" i="2"/>
  <c r="L52" i="2" s="1"/>
  <c r="Q51" i="2"/>
  <c r="P51" i="2"/>
  <c r="T51" i="2" s="1"/>
  <c r="V51" i="2" s="1"/>
  <c r="W51" i="2" s="1"/>
  <c r="D52" i="2"/>
  <c r="K52" i="2" s="1"/>
  <c r="D71" i="2"/>
  <c r="K71" i="2" s="1"/>
  <c r="C71" i="2"/>
  <c r="J71" i="2" s="1"/>
  <c r="C52" i="2"/>
  <c r="J52" i="2" s="1"/>
  <c r="F52" i="2"/>
  <c r="M52" i="2" s="1"/>
  <c r="F71" i="2"/>
  <c r="M71" i="2" s="1"/>
  <c r="J89" i="2"/>
  <c r="I89" i="2"/>
  <c r="M89" i="2" s="1"/>
  <c r="O89" i="2" s="1"/>
  <c r="P89" i="2" s="1"/>
  <c r="J33" i="2"/>
  <c r="F34" i="2"/>
  <c r="F91" i="2" s="1"/>
  <c r="C34" i="2"/>
  <c r="C91" i="2" s="1"/>
  <c r="E34" i="2"/>
  <c r="E91" i="2" s="1"/>
  <c r="G34" i="2"/>
  <c r="G91" i="2" s="1"/>
  <c r="D34" i="2"/>
  <c r="D91" i="2" s="1"/>
  <c r="I33" i="2"/>
  <c r="M33" i="2" s="1"/>
  <c r="N33" i="2" s="1"/>
  <c r="O33" i="2" s="1"/>
  <c r="D72" i="2" l="1"/>
  <c r="K72" i="2" s="1"/>
  <c r="D53" i="2"/>
  <c r="K53" i="2" s="1"/>
  <c r="C72" i="2"/>
  <c r="J72" i="2" s="1"/>
  <c r="C53" i="2"/>
  <c r="J53" i="2" s="1"/>
  <c r="I90" i="2"/>
  <c r="M90" i="2" s="1"/>
  <c r="O90" i="2" s="1"/>
  <c r="P90" i="2" s="1"/>
  <c r="J90" i="2"/>
  <c r="G72" i="2"/>
  <c r="N72" i="2" s="1"/>
  <c r="G53" i="2"/>
  <c r="N53" i="2" s="1"/>
  <c r="F72" i="2"/>
  <c r="M72" i="2" s="1"/>
  <c r="F53" i="2"/>
  <c r="M53" i="2" s="1"/>
  <c r="Q70" i="2"/>
  <c r="P70" i="2"/>
  <c r="T70" i="2" s="1"/>
  <c r="V70" i="2" s="1"/>
  <c r="W70" i="2" s="1"/>
  <c r="E53" i="2"/>
  <c r="L53" i="2" s="1"/>
  <c r="E72" i="2"/>
  <c r="L72" i="2" s="1"/>
  <c r="Q52" i="2"/>
  <c r="P52" i="2"/>
  <c r="T52" i="2" s="1"/>
  <c r="V52" i="2" s="1"/>
  <c r="W52" i="2" s="1"/>
  <c r="J34" i="2"/>
  <c r="I34" i="2"/>
  <c r="M34" i="2" s="1"/>
  <c r="N34" i="2" s="1"/>
  <c r="O34" i="2" s="1"/>
  <c r="C35" i="2"/>
  <c r="C92" i="2" s="1"/>
  <c r="G35" i="2"/>
  <c r="G92" i="2" s="1"/>
  <c r="E35" i="2"/>
  <c r="E92" i="2" s="1"/>
  <c r="D35" i="2"/>
  <c r="D92" i="2" s="1"/>
  <c r="F35" i="2"/>
  <c r="F92" i="2" s="1"/>
  <c r="P53" i="2" l="1"/>
  <c r="T53" i="2" s="1"/>
  <c r="V53" i="2" s="1"/>
  <c r="W53" i="2" s="1"/>
  <c r="Q71" i="2"/>
  <c r="P71" i="2"/>
  <c r="T71" i="2" s="1"/>
  <c r="V71" i="2" s="1"/>
  <c r="W71" i="2" s="1"/>
  <c r="F73" i="2"/>
  <c r="M73" i="2" s="1"/>
  <c r="F54" i="2"/>
  <c r="M54" i="2" s="1"/>
  <c r="C54" i="2"/>
  <c r="J54" i="2" s="1"/>
  <c r="C73" i="2"/>
  <c r="J73" i="2" s="1"/>
  <c r="J91" i="2"/>
  <c r="I91" i="2"/>
  <c r="M91" i="2" s="1"/>
  <c r="O91" i="2" s="1"/>
  <c r="P91" i="2" s="1"/>
  <c r="D54" i="2"/>
  <c r="K54" i="2" s="1"/>
  <c r="D73" i="2"/>
  <c r="K73" i="2" s="1"/>
  <c r="E73" i="2"/>
  <c r="L73" i="2" s="1"/>
  <c r="E54" i="2"/>
  <c r="L54" i="2" s="1"/>
  <c r="G73" i="2"/>
  <c r="N73" i="2" s="1"/>
  <c r="G54" i="2"/>
  <c r="N54" i="2" s="1"/>
  <c r="Q53" i="2"/>
  <c r="J35" i="2"/>
  <c r="I35" i="2"/>
  <c r="M35" i="2" s="1"/>
  <c r="N35" i="2" s="1"/>
  <c r="O35" i="2" s="1"/>
  <c r="Q72" i="2" l="1"/>
  <c r="P72" i="2"/>
  <c r="T72" i="2" s="1"/>
  <c r="V72" i="2" s="1"/>
  <c r="W72" i="2" s="1"/>
  <c r="I92" i="2"/>
  <c r="M92" i="2" s="1"/>
  <c r="O92" i="2" s="1"/>
  <c r="P92" i="2" s="1"/>
  <c r="J92" i="2"/>
  <c r="Q54" i="2"/>
  <c r="P54" i="2"/>
  <c r="T54" i="2" s="1"/>
  <c r="V54" i="2" s="1"/>
  <c r="W54" i="2" s="1"/>
  <c r="P73" i="2" l="1"/>
  <c r="T73" i="2" s="1"/>
  <c r="V73" i="2" s="1"/>
  <c r="W73" i="2" s="1"/>
  <c r="Q73" i="2"/>
</calcChain>
</file>

<file path=xl/sharedStrings.xml><?xml version="1.0" encoding="utf-8"?>
<sst xmlns="http://schemas.openxmlformats.org/spreadsheetml/2006/main" count="87" uniqueCount="31">
  <si>
    <t>mouse 1</t>
  </si>
  <si>
    <t>mouse 2</t>
  </si>
  <si>
    <t>mouse 3</t>
  </si>
  <si>
    <t>mouse 4</t>
  </si>
  <si>
    <t>mouse 5</t>
  </si>
  <si>
    <t>Daily dose of irradiation</t>
  </si>
  <si>
    <r>
      <t xml:space="preserve"> CONTROL TUMOR VOLUME (mm</t>
    </r>
    <r>
      <rPr>
        <b/>
        <vertAlign val="superscript"/>
        <sz val="14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)</t>
    </r>
  </si>
  <si>
    <t>Day</t>
  </si>
  <si>
    <t>Average</t>
  </si>
  <si>
    <t>SD</t>
  </si>
  <si>
    <r>
      <t xml:space="preserve"> IRRADIATION TUMOR VOLUME (mm</t>
    </r>
    <r>
      <rPr>
        <b/>
        <vertAlign val="superscript"/>
        <sz val="14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)</t>
    </r>
  </si>
  <si>
    <t>Dose</t>
  </si>
  <si>
    <t>Inhibiting factor</t>
  </si>
  <si>
    <t>SEM</t>
  </si>
  <si>
    <r>
      <t xml:space="preserve"> IRRADIATION + PD1707 TUMOR VOLUME (mm</t>
    </r>
    <r>
      <rPr>
        <b/>
        <vertAlign val="superscript"/>
        <sz val="14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)</t>
    </r>
  </si>
  <si>
    <t>Daily RTx + PD1707</t>
  </si>
  <si>
    <t>Daily RTx + PD1719</t>
  </si>
  <si>
    <t>Daily RTx + PD2613</t>
  </si>
  <si>
    <t>Gy</t>
  </si>
  <si>
    <t>mg/kg</t>
  </si>
  <si>
    <r>
      <t xml:space="preserve"> IRRADIATION + PD1719 TUMOR VOLUME (mm</t>
    </r>
    <r>
      <rPr>
        <b/>
        <vertAlign val="superscript"/>
        <sz val="14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)</t>
    </r>
  </si>
  <si>
    <r>
      <t xml:space="preserve"> IRRADIATION + PD2613 TUMOR VOLUME (mm</t>
    </r>
    <r>
      <rPr>
        <b/>
        <vertAlign val="superscript"/>
        <sz val="14"/>
        <rFont val="Calibri"/>
        <family val="2"/>
        <scheme val="minor"/>
      </rPr>
      <t>3</t>
    </r>
    <r>
      <rPr>
        <b/>
        <sz val="14"/>
        <rFont val="Calibri"/>
        <family val="2"/>
        <scheme val="minor"/>
      </rPr>
      <t>)</t>
    </r>
  </si>
  <si>
    <t>RTx effect</t>
  </si>
  <si>
    <t>Tumor size</t>
  </si>
  <si>
    <t>Control</t>
  </si>
  <si>
    <t>RTx alone</t>
  </si>
  <si>
    <t>RTx + PD1707</t>
  </si>
  <si>
    <t>RTx + PD1719</t>
  </si>
  <si>
    <t>Tox effect</t>
  </si>
  <si>
    <t>RTx + PD2613</t>
  </si>
  <si>
    <t>tox effect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</si>
</sst>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0" fontId="6" fillId="2" borderId="9" xfId="0" applyFont="1" applyFill="1" applyBorder="1" applyProtection="1"/>
    <xf numFmtId="0" fontId="1" fillId="2" borderId="0" xfId="0" applyFont="1" applyFill="1" applyProtection="1"/>
    <xf numFmtId="0" fontId="6" fillId="3" borderId="9" xfId="0" applyFont="1" applyFill="1" applyBorder="1" applyAlignment="1" applyProtection="1">
      <alignment horizontal="center"/>
      <protection locked="0"/>
    </xf>
    <xf numFmtId="0" fontId="6" fillId="2" borderId="15" xfId="0" applyFont="1" applyFill="1" applyBorder="1" applyAlignment="1" applyProtection="1">
      <alignment horizontal="right"/>
    </xf>
    <xf numFmtId="0" fontId="6" fillId="2" borderId="16" xfId="0" applyFont="1" applyFill="1" applyBorder="1" applyAlignment="1" applyProtection="1">
      <alignment horizontal="right"/>
    </xf>
    <xf numFmtId="0" fontId="6" fillId="2" borderId="17" xfId="0" applyFont="1" applyFill="1" applyBorder="1" applyAlignment="1" applyProtection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Tumor growth</a:t>
            </a:r>
          </a:p>
        </c:rich>
      </c:tx>
      <c:layout>
        <c:manualLayout>
          <c:xMode val="edge"/>
          <c:yMode val="edge"/>
          <c:x val="0.45505955384489011"/>
          <c:y val="2.20588235294117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39298304870068"/>
          <c:y val="0.15943627450980391"/>
          <c:w val="0.83835099533469859"/>
          <c:h val="0.71907692604600892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Sheet2!$J$4:$J$17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0.68867011189715976</c:v>
                  </c:pt>
                  <c:pt idx="3">
                    <c:v>2.438513290938515</c:v>
                  </c:pt>
                  <c:pt idx="4">
                    <c:v>5.8379875128016616</c:v>
                  </c:pt>
                  <c:pt idx="5">
                    <c:v>11.712309333129834</c:v>
                  </c:pt>
                  <c:pt idx="6">
                    <c:v>14.95050445192434</c:v>
                  </c:pt>
                  <c:pt idx="7">
                    <c:v>22.422527519015301</c:v>
                  </c:pt>
                  <c:pt idx="8">
                    <c:v>35.080861360942542</c:v>
                  </c:pt>
                  <c:pt idx="9">
                    <c:v>60.668580245382756</c:v>
                  </c:pt>
                  <c:pt idx="10">
                    <c:v>69.554019047113485</c:v>
                  </c:pt>
                  <c:pt idx="11">
                    <c:v>94.653841922701019</c:v>
                  </c:pt>
                  <c:pt idx="12">
                    <c:v>108.71939614849613</c:v>
                  </c:pt>
                  <c:pt idx="13">
                    <c:v>146.1942214531</c:v>
                  </c:pt>
                </c:numCache>
              </c:numRef>
            </c:plus>
            <c:minus>
              <c:numRef>
                <c:f>Sheet2!$J$4:$J$17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0.68867011189715976</c:v>
                  </c:pt>
                  <c:pt idx="3">
                    <c:v>2.438513290938515</c:v>
                  </c:pt>
                  <c:pt idx="4">
                    <c:v>5.8379875128016616</c:v>
                  </c:pt>
                  <c:pt idx="5">
                    <c:v>11.712309333129834</c:v>
                  </c:pt>
                  <c:pt idx="6">
                    <c:v>14.95050445192434</c:v>
                  </c:pt>
                  <c:pt idx="7">
                    <c:v>22.422527519015301</c:v>
                  </c:pt>
                  <c:pt idx="8">
                    <c:v>35.080861360942542</c:v>
                  </c:pt>
                  <c:pt idx="9">
                    <c:v>60.668580245382756</c:v>
                  </c:pt>
                  <c:pt idx="10">
                    <c:v>69.554019047113485</c:v>
                  </c:pt>
                  <c:pt idx="11">
                    <c:v>94.653841922701019</c:v>
                  </c:pt>
                  <c:pt idx="12">
                    <c:v>108.71939614849613</c:v>
                  </c:pt>
                  <c:pt idx="13">
                    <c:v>146.1942214531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Sheet2!$I$4:$I$17</c:f>
              <c:numCache>
                <c:formatCode>0.0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6.4451640000000001</c:v>
                </c:pt>
                <c:pt idx="3">
                  <c:v>23.255677333333331</c:v>
                </c:pt>
                <c:pt idx="4">
                  <c:v>58.455182000000015</c:v>
                </c:pt>
                <c:pt idx="5">
                  <c:v>114.96356399999999</c:v>
                </c:pt>
                <c:pt idx="6">
                  <c:v>146.76129733333332</c:v>
                </c:pt>
                <c:pt idx="7">
                  <c:v>229.6100926666667</c:v>
                </c:pt>
                <c:pt idx="8">
                  <c:v>349.6227766666666</c:v>
                </c:pt>
                <c:pt idx="9">
                  <c:v>609.71075599999983</c:v>
                </c:pt>
                <c:pt idx="10">
                  <c:v>706.23163466666665</c:v>
                </c:pt>
                <c:pt idx="11">
                  <c:v>949.84005666666667</c:v>
                </c:pt>
                <c:pt idx="12">
                  <c:v>1078.2237713333334</c:v>
                </c:pt>
                <c:pt idx="13">
                  <c:v>1456.7702393333334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82-0A4F-AC63-F9F9C6A0EEF1}"/>
            </c:ext>
          </c:extLst>
        </c:ser>
        <c:ser>
          <c:idx val="1"/>
          <c:order val="1"/>
          <c:tx>
            <c:v>RTx alone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Sheet2!$J$22:$J$35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Sheet2!$J$22:$J$35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Sheet2!$I$22:$I$35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782-0A4F-AC63-F9F9C6A0EEF1}"/>
            </c:ext>
          </c:extLst>
        </c:ser>
        <c:ser>
          <c:idx val="2"/>
          <c:order val="2"/>
          <c:tx>
            <c:v>RTx + PD1707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Sheet2!$J$22:$J$35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Sheet2!$J$22:$J$35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Sheet2!$P$41:$P$54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782-0A4F-AC63-F9F9C6A0EEF1}"/>
            </c:ext>
          </c:extLst>
        </c:ser>
        <c:ser>
          <c:idx val="3"/>
          <c:order val="3"/>
          <c:tx>
            <c:v>RTx + PD1719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Sheet2!$Q$60:$Q$73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Sheet2!$Q$60:$Q$73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Sheet2!$P$60:$P$73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782-0A4F-AC63-F9F9C6A0EEF1}"/>
            </c:ext>
          </c:extLst>
        </c:ser>
        <c:ser>
          <c:idx val="4"/>
          <c:order val="4"/>
          <c:tx>
            <c:v>RTx + PD2613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Sheet2!$J$79:$J$92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plus>
            <c:minus>
              <c:numRef>
                <c:f>Sheet2!$J$79:$J$92</c:f>
                <c:numCache>
                  <c:formatCode>General</c:formatCode>
                  <c:ptCount val="1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Sheet2!$I$79:$I$92</c:f>
              <c:numCache>
                <c:formatCode>0.000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782-0A4F-AC63-F9F9C6A0E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5200367"/>
        <c:axId val="145368751"/>
      </c:scatterChart>
      <c:valAx>
        <c:axId val="18520036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(days)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45368751"/>
        <c:crosses val="autoZero"/>
        <c:crossBetween val="midCat"/>
      </c:valAx>
      <c:valAx>
        <c:axId val="145368751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Tumor volume (in mm3)</a:t>
                </a:r>
              </a:p>
            </c:rich>
          </c:tx>
          <c:layout>
            <c:manualLayout>
              <c:xMode val="edge"/>
              <c:yMode val="edge"/>
              <c:x val="3.0706071280563548E-4"/>
              <c:y val="0.283398757140651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85200367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4211743680066308"/>
          <c:y val="0.18226725335803612"/>
          <c:w val="0.22398881060920017"/>
          <c:h val="0.3811361355565848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Survival</a:t>
            </a:r>
          </a:p>
        </c:rich>
      </c:tx>
      <c:layout>
        <c:manualLayout>
          <c:xMode val="edge"/>
          <c:yMode val="edge"/>
          <c:x val="0.45349660781693885"/>
          <c:y val="1.231527093596059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>
        <c:manualLayout>
          <c:layoutTarget val="inner"/>
          <c:xMode val="edge"/>
          <c:yMode val="edge"/>
          <c:x val="0.13383855024711697"/>
          <c:y val="0.15865559908459717"/>
          <c:w val="0.82202506194139247"/>
          <c:h val="0.71443330359567125"/>
        </c:manualLayout>
      </c:layout>
      <c:scatterChart>
        <c:scatterStyle val="lineMarker"/>
        <c:varyColors val="0"/>
        <c:ser>
          <c:idx val="0"/>
          <c:order val="0"/>
          <c:tx>
            <c:v>Control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Sheet2!$N$4:$N$17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0.8</c:v>
                </c:pt>
                <c:pt idx="12">
                  <c:v>0.8</c:v>
                </c:pt>
                <c:pt idx="13">
                  <c:v>0.8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F05-784E-96DD-BE63DEA685C4}"/>
            </c:ext>
          </c:extLst>
        </c:ser>
        <c:ser>
          <c:idx val="1"/>
          <c:order val="1"/>
          <c:tx>
            <c:strRef>
              <c:f>Sheet2!$N$21</c:f>
              <c:strCache>
                <c:ptCount val="1"/>
                <c:pt idx="0">
                  <c:v>RTx alone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Sheet2!$O$22:$O$35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F05-784E-96DD-BE63DEA685C4}"/>
            </c:ext>
          </c:extLst>
        </c:ser>
        <c:ser>
          <c:idx val="2"/>
          <c:order val="2"/>
          <c:tx>
            <c:v>RTx + PD1707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Sheet2!$W$41:$W$54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F05-784E-96DD-BE63DEA685C4}"/>
            </c:ext>
          </c:extLst>
        </c:ser>
        <c:ser>
          <c:idx val="3"/>
          <c:order val="3"/>
          <c:tx>
            <c:v>RTx + PD1719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Sheet2!$W$60:$W$73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F05-784E-96DD-BE63DEA685C4}"/>
            </c:ext>
          </c:extLst>
        </c:ser>
        <c:ser>
          <c:idx val="4"/>
          <c:order val="4"/>
          <c:tx>
            <c:v>RTx + PD2613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Sheet2!$H$4:$H$17</c:f>
              <c:numCache>
                <c:formatCode>General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</c:numCache>
            </c:numRef>
          </c:xVal>
          <c:yVal>
            <c:numRef>
              <c:f>Sheet2!$P$79:$P$92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F05-784E-96DD-BE63DEA685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16959"/>
        <c:axId val="1884574992"/>
      </c:scatterChart>
      <c:valAx>
        <c:axId val="195716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 (days)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884574992"/>
        <c:crosses val="autoZero"/>
        <c:crossBetween val="midCat"/>
      </c:valAx>
      <c:valAx>
        <c:axId val="1884574992"/>
        <c:scaling>
          <c:orientation val="minMax"/>
          <c:max val="1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Relative</a:t>
                </a:r>
                <a:r>
                  <a:rPr lang="en-GB" baseline="0"/>
                  <a:t> Survival</a:t>
                </a:r>
                <a:r>
                  <a:rPr lang="en-GB"/>
                  <a:t> </a:t>
                </a:r>
              </a:p>
            </c:rich>
          </c:tx>
          <c:layout>
            <c:manualLayout>
              <c:xMode val="edge"/>
              <c:yMode val="edge"/>
              <c:x val="1.8655839354512316E-2"/>
              <c:y val="0.278624762421938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NL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195716959"/>
        <c:crosses val="autoZero"/>
        <c:crossBetween val="midCat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14317529089753403"/>
          <c:y val="9.4495170862262917E-2"/>
          <c:w val="0.79931663402041797"/>
          <c:h val="5.05013381947946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6</xdr:row>
      <xdr:rowOff>114300</xdr:rowOff>
    </xdr:from>
    <xdr:to>
      <xdr:col>6</xdr:col>
      <xdr:colOff>711200</xdr:colOff>
      <xdr:row>21</xdr:row>
      <xdr:rowOff>215900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BD57CBD-BF2C-D347-94D3-257CEFE587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101600</xdr:colOff>
      <xdr:row>22</xdr:row>
      <xdr:rowOff>38100</xdr:rowOff>
    </xdr:from>
    <xdr:to>
      <xdr:col>6</xdr:col>
      <xdr:colOff>711200</xdr:colOff>
      <xdr:row>36</xdr:row>
      <xdr:rowOff>228600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282470A-0575-2E48-A0E3-C41DC6D325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8C8C5-E60C-3B43-8B97-EA082F2EC0C6}">
  <dimension ref="A3:E6"/>
  <sheetViews>
    <sheetView tabSelected="1" topLeftCell="A3" workbookViewId="0">
      <selection activeCell="D3" sqref="D3"/>
    </sheetView>
  </sheetViews>
  <sheetFormatPr baseColWidth="10" defaultRowHeight="19" x14ac:dyDescent="0.25"/>
  <cols>
    <col min="1" max="3" width="10.83203125" style="29"/>
    <col min="4" max="4" width="12.5" style="29" customWidth="1"/>
    <col min="5" max="5" width="8.1640625" style="29" bestFit="1" customWidth="1"/>
    <col min="6" max="16384" width="10.83203125" style="29"/>
  </cols>
  <sheetData>
    <row r="3" spans="1:5" ht="21" x14ac:dyDescent="0.25">
      <c r="A3" s="31" t="s">
        <v>5</v>
      </c>
      <c r="B3" s="32"/>
      <c r="C3" s="33"/>
      <c r="D3" s="30"/>
      <c r="E3" s="28" t="s">
        <v>18</v>
      </c>
    </row>
    <row r="4" spans="1:5" ht="21" x14ac:dyDescent="0.25">
      <c r="A4" s="31" t="s">
        <v>15</v>
      </c>
      <c r="B4" s="32"/>
      <c r="C4" s="33"/>
      <c r="D4" s="30"/>
      <c r="E4" s="28" t="s">
        <v>19</v>
      </c>
    </row>
    <row r="5" spans="1:5" ht="21" x14ac:dyDescent="0.25">
      <c r="A5" s="31" t="s">
        <v>16</v>
      </c>
      <c r="B5" s="32"/>
      <c r="C5" s="33"/>
      <c r="D5" s="30"/>
      <c r="E5" s="28" t="s">
        <v>19</v>
      </c>
    </row>
    <row r="6" spans="1:5" ht="21" x14ac:dyDescent="0.25">
      <c r="A6" s="31" t="s">
        <v>17</v>
      </c>
      <c r="B6" s="32"/>
      <c r="C6" s="33"/>
      <c r="D6" s="30"/>
      <c r="E6" s="28" t="s">
        <v>19</v>
      </c>
    </row>
  </sheetData>
  <sheetProtection algorithmName="SHA-512" hashValue="sXfuUHErZoTmYvqaXlNdyF6lEGJvJDeOfcHttPJBg2AhctSD1QAINMlPKYFl3GcKQQ0bvyW4aHfXtffoaypkzw==" saltValue="TYSdQk8R3SIZeakkKCNFOA==" spinCount="100000" sheet="1" objects="1" scenarios="1" selectLockedCells="1"/>
  <mergeCells count="4">
    <mergeCell ref="A6:C6"/>
    <mergeCell ref="A3:C3"/>
    <mergeCell ref="A4:C4"/>
    <mergeCell ref="A5:C5"/>
  </mergeCells>
  <pageMargins left="0.7" right="0.7" top="0.75" bottom="0.75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778C2-DA2F-854D-A480-675E546D8F79}">
  <dimension ref="A1:W92"/>
  <sheetViews>
    <sheetView topLeftCell="J71" workbookViewId="0">
      <selection activeCell="R79" sqref="R79"/>
    </sheetView>
  </sheetViews>
  <sheetFormatPr baseColWidth="10" defaultRowHeight="19" x14ac:dyDescent="0.25"/>
  <cols>
    <col min="1" max="7" width="10.83203125" style="9"/>
    <col min="8" max="8" width="17.1640625" style="9" bestFit="1" customWidth="1"/>
    <col min="9" max="9" width="23" style="9" customWidth="1"/>
    <col min="10" max="11" width="10.83203125" style="9"/>
    <col min="12" max="12" width="17.1640625" style="9" bestFit="1" customWidth="1"/>
    <col min="13" max="16384" width="10.83203125" style="9"/>
  </cols>
  <sheetData>
    <row r="1" spans="2:14" ht="20" thickBot="1" x14ac:dyDescent="0.3"/>
    <row r="2" spans="2:14" ht="22" x14ac:dyDescent="0.25">
      <c r="B2" s="18"/>
      <c r="C2" s="34" t="s">
        <v>6</v>
      </c>
      <c r="D2" s="35"/>
      <c r="E2" s="35"/>
      <c r="F2" s="35"/>
      <c r="G2" s="36"/>
    </row>
    <row r="3" spans="2:14" x14ac:dyDescent="0.25">
      <c r="B3" s="10" t="s">
        <v>7</v>
      </c>
      <c r="C3" s="1" t="s">
        <v>0</v>
      </c>
      <c r="D3" s="1" t="s">
        <v>1</v>
      </c>
      <c r="E3" s="1" t="s">
        <v>2</v>
      </c>
      <c r="F3" s="1" t="s">
        <v>3</v>
      </c>
      <c r="G3" s="2" t="s">
        <v>4</v>
      </c>
      <c r="I3" s="11" t="s">
        <v>8</v>
      </c>
      <c r="J3" s="11" t="s">
        <v>13</v>
      </c>
      <c r="L3" s="11" t="s">
        <v>23</v>
      </c>
      <c r="M3" s="11" t="s">
        <v>24</v>
      </c>
    </row>
    <row r="4" spans="2:14" x14ac:dyDescent="0.25">
      <c r="B4" s="3">
        <v>0</v>
      </c>
      <c r="C4" s="4">
        <v>0</v>
      </c>
      <c r="D4" s="4">
        <v>0</v>
      </c>
      <c r="E4" s="4">
        <v>0</v>
      </c>
      <c r="F4" s="4">
        <v>0</v>
      </c>
      <c r="G4" s="5">
        <v>0</v>
      </c>
      <c r="H4" s="3">
        <v>0</v>
      </c>
      <c r="I4" s="12">
        <f>AVERAGE(C4:G4)</f>
        <v>0</v>
      </c>
      <c r="J4" s="12">
        <f>STDEV(C4:G4)/SQRT(5)</f>
        <v>0</v>
      </c>
      <c r="L4" s="9">
        <f>IF(I4&gt;800,0.8,1)</f>
        <v>1</v>
      </c>
      <c r="M4" s="9">
        <f>L4*10</f>
        <v>10</v>
      </c>
      <c r="N4" s="9">
        <f>M4/10</f>
        <v>1</v>
      </c>
    </row>
    <row r="5" spans="2:14" x14ac:dyDescent="0.25">
      <c r="B5" s="3">
        <v>2</v>
      </c>
      <c r="C5" s="4">
        <v>0</v>
      </c>
      <c r="D5" s="4">
        <v>0</v>
      </c>
      <c r="E5" s="4">
        <v>0</v>
      </c>
      <c r="F5" s="4">
        <v>0</v>
      </c>
      <c r="G5" s="5">
        <v>0</v>
      </c>
      <c r="H5" s="3">
        <v>2</v>
      </c>
      <c r="I5" s="12">
        <f t="shared" ref="I5:I17" si="0">AVERAGE(C5:G5)</f>
        <v>0</v>
      </c>
      <c r="J5" s="12">
        <f t="shared" ref="J5:J17" si="1">STDEV(C5:G5)/SQRT(5)</f>
        <v>0</v>
      </c>
      <c r="L5" s="9">
        <f t="shared" ref="L5:L17" si="2">IF(I5&gt;800,0.8,1)</f>
        <v>1</v>
      </c>
      <c r="M5" s="9">
        <f t="shared" ref="M5:M17" si="3">L5*10</f>
        <v>10</v>
      </c>
      <c r="N5" s="9">
        <f t="shared" ref="N5:N17" si="4">M5/10</f>
        <v>1</v>
      </c>
    </row>
    <row r="6" spans="2:14" x14ac:dyDescent="0.25">
      <c r="B6" s="3">
        <v>4</v>
      </c>
      <c r="C6" s="4">
        <v>4.71</v>
      </c>
      <c r="D6" s="4">
        <v>6.6547066666666668</v>
      </c>
      <c r="E6" s="4">
        <v>5.0292333333333339</v>
      </c>
      <c r="F6" s="4">
        <v>7.6930000000000005</v>
      </c>
      <c r="G6" s="5">
        <v>8.1388800000000003</v>
      </c>
      <c r="H6" s="3">
        <v>4</v>
      </c>
      <c r="I6" s="12">
        <f t="shared" si="0"/>
        <v>6.4451640000000001</v>
      </c>
      <c r="J6" s="12">
        <f t="shared" si="1"/>
        <v>0.68867011189715976</v>
      </c>
      <c r="L6" s="9">
        <f t="shared" si="2"/>
        <v>1</v>
      </c>
      <c r="M6" s="9">
        <f t="shared" si="3"/>
        <v>10</v>
      </c>
      <c r="N6" s="9">
        <f t="shared" si="4"/>
        <v>1</v>
      </c>
    </row>
    <row r="7" spans="2:14" x14ac:dyDescent="0.25">
      <c r="B7" s="3">
        <v>6</v>
      </c>
      <c r="C7" s="4">
        <v>16.746666666666666</v>
      </c>
      <c r="D7" s="4">
        <v>24.374249999999996</v>
      </c>
      <c r="E7" s="4">
        <v>18.474189999999997</v>
      </c>
      <c r="F7" s="4">
        <v>27.745039999999999</v>
      </c>
      <c r="G7" s="5">
        <v>28.93824</v>
      </c>
      <c r="H7" s="3">
        <v>6</v>
      </c>
      <c r="I7" s="12">
        <f t="shared" si="0"/>
        <v>23.255677333333331</v>
      </c>
      <c r="J7" s="12">
        <f t="shared" si="1"/>
        <v>2.438513290938515</v>
      </c>
      <c r="L7" s="9">
        <f t="shared" si="2"/>
        <v>1</v>
      </c>
      <c r="M7" s="9">
        <f t="shared" si="3"/>
        <v>10</v>
      </c>
      <c r="N7" s="9">
        <f t="shared" si="4"/>
        <v>1</v>
      </c>
    </row>
    <row r="8" spans="2:14" x14ac:dyDescent="0.25">
      <c r="B8" s="3">
        <v>8</v>
      </c>
      <c r="C8" s="4">
        <v>42.452800000000003</v>
      </c>
      <c r="D8" s="4">
        <v>61.938593333333344</v>
      </c>
      <c r="E8" s="4">
        <v>47.307240000000007</v>
      </c>
      <c r="F8" s="4">
        <v>68.156316666666655</v>
      </c>
      <c r="G8" s="5">
        <v>72.420960000000008</v>
      </c>
      <c r="H8" s="3">
        <v>8</v>
      </c>
      <c r="I8" s="12">
        <f t="shared" si="0"/>
        <v>58.455182000000015</v>
      </c>
      <c r="J8" s="12">
        <f t="shared" si="1"/>
        <v>5.8379875128016616</v>
      </c>
      <c r="L8" s="9">
        <f t="shared" si="2"/>
        <v>1</v>
      </c>
      <c r="M8" s="9">
        <f t="shared" si="3"/>
        <v>10</v>
      </c>
      <c r="N8" s="9">
        <f t="shared" si="4"/>
        <v>1</v>
      </c>
    </row>
    <row r="9" spans="2:14" x14ac:dyDescent="0.25">
      <c r="B9" s="3">
        <v>10</v>
      </c>
      <c r="C9" s="4">
        <v>84.021166666666659</v>
      </c>
      <c r="D9" s="4">
        <v>119.92026333333331</v>
      </c>
      <c r="E9" s="4">
        <v>91.62048999999999</v>
      </c>
      <c r="F9" s="4">
        <v>139.62795</v>
      </c>
      <c r="G9" s="5">
        <v>139.62795</v>
      </c>
      <c r="H9" s="3">
        <v>10</v>
      </c>
      <c r="I9" s="12">
        <f t="shared" si="0"/>
        <v>114.96356399999999</v>
      </c>
      <c r="J9" s="12">
        <f t="shared" si="1"/>
        <v>11.712309333129834</v>
      </c>
      <c r="L9" s="9">
        <f t="shared" si="2"/>
        <v>1</v>
      </c>
      <c r="M9" s="9">
        <f t="shared" si="3"/>
        <v>10</v>
      </c>
      <c r="N9" s="9">
        <f t="shared" si="4"/>
        <v>1</v>
      </c>
    </row>
    <row r="10" spans="2:14" x14ac:dyDescent="0.25">
      <c r="B10" s="3">
        <v>12</v>
      </c>
      <c r="C10" s="4">
        <v>107.13837000000001</v>
      </c>
      <c r="D10" s="4">
        <v>156.01403999999999</v>
      </c>
      <c r="E10" s="4">
        <v>116.07742666666667</v>
      </c>
      <c r="F10" s="4">
        <v>175.11308999999997</v>
      </c>
      <c r="G10" s="5">
        <v>179.46355999999994</v>
      </c>
      <c r="H10" s="3">
        <v>12</v>
      </c>
      <c r="I10" s="12">
        <f t="shared" si="0"/>
        <v>146.76129733333332</v>
      </c>
      <c r="J10" s="12">
        <f t="shared" si="1"/>
        <v>14.95050445192434</v>
      </c>
      <c r="L10" s="9">
        <f t="shared" si="2"/>
        <v>1</v>
      </c>
      <c r="M10" s="9">
        <f t="shared" si="3"/>
        <v>10</v>
      </c>
      <c r="N10" s="9">
        <f t="shared" si="4"/>
        <v>1</v>
      </c>
    </row>
    <row r="11" spans="2:14" x14ac:dyDescent="0.25">
      <c r="B11" s="3">
        <v>14</v>
      </c>
      <c r="C11" s="4">
        <v>167.46666666666667</v>
      </c>
      <c r="D11" s="4">
        <v>241.62300000000002</v>
      </c>
      <c r="E11" s="4">
        <v>187.47265333333337</v>
      </c>
      <c r="F11" s="4">
        <v>272.82622666666668</v>
      </c>
      <c r="G11" s="5">
        <v>278.66191666666668</v>
      </c>
      <c r="H11" s="3">
        <v>14</v>
      </c>
      <c r="I11" s="12">
        <f t="shared" si="0"/>
        <v>229.6100926666667</v>
      </c>
      <c r="J11" s="12">
        <f t="shared" si="1"/>
        <v>22.422527519015301</v>
      </c>
      <c r="L11" s="9">
        <f t="shared" si="2"/>
        <v>1</v>
      </c>
      <c r="M11" s="9">
        <f t="shared" si="3"/>
        <v>10</v>
      </c>
      <c r="N11" s="9">
        <f t="shared" si="4"/>
        <v>1</v>
      </c>
    </row>
    <row r="12" spans="2:14" x14ac:dyDescent="0.25">
      <c r="B12" s="3">
        <v>16</v>
      </c>
      <c r="C12" s="4">
        <v>254.34</v>
      </c>
      <c r="D12" s="4">
        <v>370.24367999999998</v>
      </c>
      <c r="E12" s="4">
        <v>280.63122000000004</v>
      </c>
      <c r="F12" s="4">
        <v>417.49230666666659</v>
      </c>
      <c r="G12" s="5">
        <v>425.40667666666656</v>
      </c>
      <c r="H12" s="3">
        <v>16</v>
      </c>
      <c r="I12" s="12">
        <f t="shared" si="0"/>
        <v>349.6227766666666</v>
      </c>
      <c r="J12" s="12">
        <f t="shared" si="1"/>
        <v>35.080861360942542</v>
      </c>
      <c r="L12" s="9">
        <f t="shared" si="2"/>
        <v>1</v>
      </c>
      <c r="M12" s="9">
        <f t="shared" si="3"/>
        <v>10</v>
      </c>
      <c r="N12" s="9">
        <f t="shared" si="4"/>
        <v>1</v>
      </c>
    </row>
    <row r="13" spans="2:14" x14ac:dyDescent="0.25">
      <c r="B13" s="3">
        <v>18</v>
      </c>
      <c r="C13" s="4">
        <v>445.60368000000005</v>
      </c>
      <c r="D13" s="4">
        <v>638.72205333333318</v>
      </c>
      <c r="E13" s="4">
        <v>492.35199999999998</v>
      </c>
      <c r="F13" s="4">
        <v>725.91252666666651</v>
      </c>
      <c r="G13" s="5">
        <v>745.96352000000002</v>
      </c>
      <c r="H13" s="3">
        <v>18</v>
      </c>
      <c r="I13" s="12">
        <f t="shared" si="0"/>
        <v>609.71075599999983</v>
      </c>
      <c r="J13" s="12">
        <f t="shared" si="1"/>
        <v>60.668580245382756</v>
      </c>
      <c r="L13" s="9">
        <f t="shared" si="2"/>
        <v>1</v>
      </c>
      <c r="M13" s="9">
        <f t="shared" si="3"/>
        <v>10</v>
      </c>
      <c r="N13" s="9">
        <f t="shared" si="4"/>
        <v>1</v>
      </c>
    </row>
    <row r="14" spans="2:14" x14ac:dyDescent="0.25">
      <c r="B14" s="3">
        <v>20</v>
      </c>
      <c r="C14" s="4">
        <v>514.54813666666666</v>
      </c>
      <c r="D14" s="4">
        <v>745.96352000000002</v>
      </c>
      <c r="E14" s="4">
        <v>573.11279999999988</v>
      </c>
      <c r="F14" s="4">
        <v>842.4091433333333</v>
      </c>
      <c r="G14" s="5">
        <v>855.12457333333339</v>
      </c>
      <c r="H14" s="3">
        <v>20</v>
      </c>
      <c r="I14" s="12">
        <f t="shared" si="0"/>
        <v>706.23163466666665</v>
      </c>
      <c r="J14" s="12">
        <f t="shared" si="1"/>
        <v>69.554019047113485</v>
      </c>
      <c r="L14" s="9">
        <f t="shared" si="2"/>
        <v>1</v>
      </c>
      <c r="M14" s="9">
        <f t="shared" si="3"/>
        <v>10</v>
      </c>
      <c r="N14" s="9">
        <f t="shared" si="4"/>
        <v>1</v>
      </c>
    </row>
    <row r="15" spans="2:14" x14ac:dyDescent="0.25">
      <c r="B15" s="3">
        <v>22</v>
      </c>
      <c r="C15" s="4">
        <v>692.14915333333317</v>
      </c>
      <c r="D15" s="4">
        <v>1009.2211200000002</v>
      </c>
      <c r="E15" s="4">
        <v>763.37848333333329</v>
      </c>
      <c r="F15" s="4">
        <v>1126.9967633333333</v>
      </c>
      <c r="G15" s="5">
        <v>1157.4547633333334</v>
      </c>
      <c r="H15" s="3">
        <v>22</v>
      </c>
      <c r="I15" s="12">
        <f t="shared" si="0"/>
        <v>949.84005666666667</v>
      </c>
      <c r="J15" s="12">
        <f t="shared" si="1"/>
        <v>94.653841922701019</v>
      </c>
      <c r="L15" s="9">
        <f t="shared" si="2"/>
        <v>0.8</v>
      </c>
      <c r="M15" s="9">
        <f t="shared" si="3"/>
        <v>8</v>
      </c>
      <c r="N15" s="9">
        <f t="shared" si="4"/>
        <v>0.8</v>
      </c>
    </row>
    <row r="16" spans="2:14" x14ac:dyDescent="0.25">
      <c r="B16" s="3">
        <v>24</v>
      </c>
      <c r="C16" s="4">
        <v>786.86568333333344</v>
      </c>
      <c r="D16" s="4">
        <v>1130.4000000000001</v>
      </c>
      <c r="E16" s="4">
        <v>864.3750133333333</v>
      </c>
      <c r="F16" s="4">
        <v>1289.9643333333333</v>
      </c>
      <c r="G16" s="5">
        <v>1319.5138266666668</v>
      </c>
      <c r="H16" s="3">
        <v>24</v>
      </c>
      <c r="I16" s="12">
        <f t="shared" si="0"/>
        <v>1078.2237713333334</v>
      </c>
      <c r="J16" s="12">
        <f t="shared" si="1"/>
        <v>108.71939614849613</v>
      </c>
      <c r="L16" s="9">
        <f t="shared" si="2"/>
        <v>0.8</v>
      </c>
      <c r="M16" s="9">
        <f t="shared" si="3"/>
        <v>8</v>
      </c>
      <c r="N16" s="9">
        <f t="shared" si="4"/>
        <v>0.8</v>
      </c>
    </row>
    <row r="17" spans="1:16" ht="20" thickBot="1" x14ac:dyDescent="0.3">
      <c r="B17" s="6">
        <v>26</v>
      </c>
      <c r="C17" s="7">
        <v>1059.75</v>
      </c>
      <c r="D17" s="7">
        <v>1542.6819999999998</v>
      </c>
      <c r="E17" s="7">
        <v>1169.2967500000002</v>
      </c>
      <c r="F17" s="7">
        <v>1737.9240599999996</v>
      </c>
      <c r="G17" s="8">
        <v>1774.1983866666667</v>
      </c>
      <c r="H17" s="6">
        <v>26</v>
      </c>
      <c r="I17" s="12">
        <f t="shared" si="0"/>
        <v>1456.7702393333334</v>
      </c>
      <c r="J17" s="12">
        <f t="shared" si="1"/>
        <v>146.1942214531</v>
      </c>
      <c r="L17" s="9">
        <f t="shared" si="2"/>
        <v>0.8</v>
      </c>
      <c r="M17" s="9">
        <f t="shared" si="3"/>
        <v>8</v>
      </c>
      <c r="N17" s="9">
        <f t="shared" si="4"/>
        <v>0.8</v>
      </c>
    </row>
    <row r="19" spans="1:16" ht="20" thickBot="1" x14ac:dyDescent="0.3"/>
    <row r="20" spans="1:16" ht="22" x14ac:dyDescent="0.25">
      <c r="A20" s="18"/>
      <c r="B20" s="21"/>
      <c r="C20" s="34" t="s">
        <v>10</v>
      </c>
      <c r="D20" s="35"/>
      <c r="E20" s="35"/>
      <c r="F20" s="35"/>
      <c r="G20" s="36"/>
      <c r="H20" s="11" t="s">
        <v>12</v>
      </c>
      <c r="L20" s="11"/>
      <c r="M20" s="11"/>
      <c r="N20" s="11"/>
      <c r="O20" s="11"/>
      <c r="P20" s="11"/>
    </row>
    <row r="21" spans="1:16" x14ac:dyDescent="0.25">
      <c r="A21" s="10" t="s">
        <v>7</v>
      </c>
      <c r="B21" s="20" t="s">
        <v>11</v>
      </c>
      <c r="C21" s="1" t="s">
        <v>0</v>
      </c>
      <c r="D21" s="1" t="s">
        <v>1</v>
      </c>
      <c r="E21" s="1" t="s">
        <v>2</v>
      </c>
      <c r="F21" s="1" t="s">
        <v>3</v>
      </c>
      <c r="G21" s="2" t="s">
        <v>4</v>
      </c>
      <c r="H21" s="14" t="e">
        <f>1/'Animal experiment'!D3</f>
        <v>#DIV/0!</v>
      </c>
      <c r="I21" s="11" t="s">
        <v>8</v>
      </c>
      <c r="J21" s="11" t="s">
        <v>9</v>
      </c>
      <c r="L21" s="11" t="s">
        <v>22</v>
      </c>
      <c r="M21" s="11" t="s">
        <v>23</v>
      </c>
      <c r="N21" s="11" t="s">
        <v>25</v>
      </c>
      <c r="O21" s="11"/>
      <c r="P21" s="11"/>
    </row>
    <row r="22" spans="1:16" x14ac:dyDescent="0.25">
      <c r="A22" s="15">
        <v>0</v>
      </c>
      <c r="B22" s="19">
        <f>A22*'Animal experiment'!$D$3</f>
        <v>0</v>
      </c>
      <c r="C22" s="23" t="e">
        <f>C4*$H22</f>
        <v>#DIV/0!</v>
      </c>
      <c r="D22" s="23" t="e">
        <f t="shared" ref="D22:G22" si="5">D4*$H22</f>
        <v>#DIV/0!</v>
      </c>
      <c r="E22" s="23" t="e">
        <f t="shared" si="5"/>
        <v>#DIV/0!</v>
      </c>
      <c r="F22" s="23" t="e">
        <f t="shared" si="5"/>
        <v>#DIV/0!</v>
      </c>
      <c r="G22" s="23" t="e">
        <f t="shared" si="5"/>
        <v>#DIV/0!</v>
      </c>
      <c r="H22" s="14" t="e">
        <f>IF($H$21&gt;=1,0.95,$H$21)</f>
        <v>#DIV/0!</v>
      </c>
      <c r="I22" s="14" t="e">
        <f>AVERAGE(C22:G22)</f>
        <v>#DIV/0!</v>
      </c>
      <c r="J22" s="14" t="e">
        <f>STDEV(C22:G22)/SQRT(5)</f>
        <v>#DIV/0!</v>
      </c>
      <c r="L22" s="25">
        <f>IF(B22&gt;60,0.5,1)</f>
        <v>1</v>
      </c>
      <c r="M22" s="24" t="e">
        <f>IF(I22&gt;500,0.8,1)</f>
        <v>#DIV/0!</v>
      </c>
      <c r="N22" s="24" t="e">
        <f>L22*M22*10</f>
        <v>#DIV/0!</v>
      </c>
      <c r="O22" s="9" t="e">
        <f>N22/10</f>
        <v>#DIV/0!</v>
      </c>
      <c r="P22" s="24"/>
    </row>
    <row r="23" spans="1:16" x14ac:dyDescent="0.25">
      <c r="A23" s="15">
        <v>2</v>
      </c>
      <c r="B23" s="19">
        <f>A23*'Animal experiment'!$D$3</f>
        <v>0</v>
      </c>
      <c r="C23" s="23" t="e">
        <f t="shared" ref="C23:G23" si="6">C5*$H23</f>
        <v>#DIV/0!</v>
      </c>
      <c r="D23" s="23" t="e">
        <f t="shared" si="6"/>
        <v>#DIV/0!</v>
      </c>
      <c r="E23" s="23" t="e">
        <f t="shared" si="6"/>
        <v>#DIV/0!</v>
      </c>
      <c r="F23" s="23" t="e">
        <f t="shared" si="6"/>
        <v>#DIV/0!</v>
      </c>
      <c r="G23" s="23" t="e">
        <f t="shared" si="6"/>
        <v>#DIV/0!</v>
      </c>
      <c r="H23" s="14" t="e">
        <f t="shared" ref="H23:H35" si="7">IF($H$21&gt;=1,0.95,$H$21)</f>
        <v>#DIV/0!</v>
      </c>
      <c r="I23" s="14" t="e">
        <f t="shared" ref="I23:I35" si="8">AVERAGE(C23:G23)</f>
        <v>#DIV/0!</v>
      </c>
      <c r="J23" s="14" t="e">
        <f t="shared" ref="J23:J35" si="9">STDEV(C23:G23)/SQRT(5)</f>
        <v>#DIV/0!</v>
      </c>
      <c r="L23" s="25">
        <f t="shared" ref="L23:L35" si="10">IF(B23&gt;60,0.5,1)</f>
        <v>1</v>
      </c>
      <c r="M23" s="24" t="e">
        <f t="shared" ref="M23:M35" si="11">IF(I23&gt;500,0.8,1)</f>
        <v>#DIV/0!</v>
      </c>
      <c r="N23" s="24" t="e">
        <f t="shared" ref="N23:N34" si="12">L23*M23*10</f>
        <v>#DIV/0!</v>
      </c>
      <c r="O23" s="9" t="e">
        <f t="shared" ref="O23:O35" si="13">N23/10</f>
        <v>#DIV/0!</v>
      </c>
      <c r="P23" s="24"/>
    </row>
    <row r="24" spans="1:16" x14ac:dyDescent="0.25">
      <c r="A24" s="15">
        <v>4</v>
      </c>
      <c r="B24" s="19">
        <f>A24*'Animal experiment'!$D$3</f>
        <v>0</v>
      </c>
      <c r="C24" s="23" t="e">
        <f t="shared" ref="C24:G24" si="14">C6*$H24</f>
        <v>#DIV/0!</v>
      </c>
      <c r="D24" s="23" t="e">
        <f t="shared" si="14"/>
        <v>#DIV/0!</v>
      </c>
      <c r="E24" s="23" t="e">
        <f t="shared" si="14"/>
        <v>#DIV/0!</v>
      </c>
      <c r="F24" s="23" t="e">
        <f t="shared" si="14"/>
        <v>#DIV/0!</v>
      </c>
      <c r="G24" s="23" t="e">
        <f t="shared" si="14"/>
        <v>#DIV/0!</v>
      </c>
      <c r="H24" s="14" t="e">
        <f t="shared" si="7"/>
        <v>#DIV/0!</v>
      </c>
      <c r="I24" s="14" t="e">
        <f t="shared" si="8"/>
        <v>#DIV/0!</v>
      </c>
      <c r="J24" s="14" t="e">
        <f t="shared" si="9"/>
        <v>#DIV/0!</v>
      </c>
      <c r="L24" s="25">
        <f t="shared" si="10"/>
        <v>1</v>
      </c>
      <c r="M24" s="24" t="e">
        <f t="shared" si="11"/>
        <v>#DIV/0!</v>
      </c>
      <c r="N24" s="24" t="e">
        <f t="shared" si="12"/>
        <v>#DIV/0!</v>
      </c>
      <c r="O24" s="9" t="e">
        <f t="shared" si="13"/>
        <v>#DIV/0!</v>
      </c>
      <c r="P24" s="24"/>
    </row>
    <row r="25" spans="1:16" x14ac:dyDescent="0.25">
      <c r="A25" s="15">
        <v>6</v>
      </c>
      <c r="B25" s="19">
        <f>A25*'Animal experiment'!$D$3</f>
        <v>0</v>
      </c>
      <c r="C25" s="23" t="e">
        <f t="shared" ref="C25:G25" si="15">C7*$H25</f>
        <v>#DIV/0!</v>
      </c>
      <c r="D25" s="23" t="e">
        <f t="shared" si="15"/>
        <v>#DIV/0!</v>
      </c>
      <c r="E25" s="23" t="e">
        <f t="shared" si="15"/>
        <v>#DIV/0!</v>
      </c>
      <c r="F25" s="23" t="e">
        <f t="shared" si="15"/>
        <v>#DIV/0!</v>
      </c>
      <c r="G25" s="23" t="e">
        <f t="shared" si="15"/>
        <v>#DIV/0!</v>
      </c>
      <c r="H25" s="14" t="e">
        <f t="shared" si="7"/>
        <v>#DIV/0!</v>
      </c>
      <c r="I25" s="14" t="e">
        <f t="shared" si="8"/>
        <v>#DIV/0!</v>
      </c>
      <c r="J25" s="14" t="e">
        <f t="shared" si="9"/>
        <v>#DIV/0!</v>
      </c>
      <c r="L25" s="25">
        <f t="shared" si="10"/>
        <v>1</v>
      </c>
      <c r="M25" s="24" t="e">
        <f t="shared" si="11"/>
        <v>#DIV/0!</v>
      </c>
      <c r="N25" s="24" t="e">
        <f t="shared" si="12"/>
        <v>#DIV/0!</v>
      </c>
      <c r="O25" s="9" t="e">
        <f t="shared" si="13"/>
        <v>#DIV/0!</v>
      </c>
      <c r="P25" s="24"/>
    </row>
    <row r="26" spans="1:16" x14ac:dyDescent="0.25">
      <c r="A26" s="15">
        <v>8</v>
      </c>
      <c r="B26" s="19">
        <f>A26*'Animal experiment'!$D$3</f>
        <v>0</v>
      </c>
      <c r="C26" s="23" t="e">
        <f t="shared" ref="C26:G26" si="16">C8*$H26</f>
        <v>#DIV/0!</v>
      </c>
      <c r="D26" s="23" t="e">
        <f t="shared" si="16"/>
        <v>#DIV/0!</v>
      </c>
      <c r="E26" s="23" t="e">
        <f t="shared" si="16"/>
        <v>#DIV/0!</v>
      </c>
      <c r="F26" s="23" t="e">
        <f t="shared" si="16"/>
        <v>#DIV/0!</v>
      </c>
      <c r="G26" s="23" t="e">
        <f t="shared" si="16"/>
        <v>#DIV/0!</v>
      </c>
      <c r="H26" s="14" t="e">
        <f t="shared" si="7"/>
        <v>#DIV/0!</v>
      </c>
      <c r="I26" s="14" t="e">
        <f t="shared" si="8"/>
        <v>#DIV/0!</v>
      </c>
      <c r="J26" s="14" t="e">
        <f t="shared" si="9"/>
        <v>#DIV/0!</v>
      </c>
      <c r="L26" s="25">
        <f t="shared" si="10"/>
        <v>1</v>
      </c>
      <c r="M26" s="24" t="e">
        <f t="shared" si="11"/>
        <v>#DIV/0!</v>
      </c>
      <c r="N26" s="24" t="e">
        <f t="shared" si="12"/>
        <v>#DIV/0!</v>
      </c>
      <c r="O26" s="9" t="e">
        <f t="shared" si="13"/>
        <v>#DIV/0!</v>
      </c>
      <c r="P26" s="24"/>
    </row>
    <row r="27" spans="1:16" x14ac:dyDescent="0.25">
      <c r="A27" s="15">
        <v>10</v>
      </c>
      <c r="B27" s="19">
        <f>A27*'Animal experiment'!$D$3</f>
        <v>0</v>
      </c>
      <c r="C27" s="23" t="e">
        <f t="shared" ref="C27:G27" si="17">C9*$H27</f>
        <v>#DIV/0!</v>
      </c>
      <c r="D27" s="23" t="e">
        <f t="shared" si="17"/>
        <v>#DIV/0!</v>
      </c>
      <c r="E27" s="23" t="e">
        <f t="shared" si="17"/>
        <v>#DIV/0!</v>
      </c>
      <c r="F27" s="23" t="e">
        <f t="shared" si="17"/>
        <v>#DIV/0!</v>
      </c>
      <c r="G27" s="23" t="e">
        <f t="shared" si="17"/>
        <v>#DIV/0!</v>
      </c>
      <c r="H27" s="14" t="e">
        <f t="shared" si="7"/>
        <v>#DIV/0!</v>
      </c>
      <c r="I27" s="14" t="e">
        <f t="shared" si="8"/>
        <v>#DIV/0!</v>
      </c>
      <c r="J27" s="14" t="e">
        <f t="shared" si="9"/>
        <v>#DIV/0!</v>
      </c>
      <c r="L27" s="25">
        <f t="shared" si="10"/>
        <v>1</v>
      </c>
      <c r="M27" s="24" t="e">
        <f t="shared" si="11"/>
        <v>#DIV/0!</v>
      </c>
      <c r="N27" s="24" t="e">
        <f t="shared" si="12"/>
        <v>#DIV/0!</v>
      </c>
      <c r="O27" s="9" t="e">
        <f t="shared" si="13"/>
        <v>#DIV/0!</v>
      </c>
      <c r="P27" s="24"/>
    </row>
    <row r="28" spans="1:16" x14ac:dyDescent="0.25">
      <c r="A28" s="15">
        <v>12</v>
      </c>
      <c r="B28" s="19">
        <f>A28*'Animal experiment'!$D$3</f>
        <v>0</v>
      </c>
      <c r="C28" s="23" t="e">
        <f t="shared" ref="C28:G28" si="18">C10*$H28</f>
        <v>#DIV/0!</v>
      </c>
      <c r="D28" s="23" t="e">
        <f t="shared" si="18"/>
        <v>#DIV/0!</v>
      </c>
      <c r="E28" s="23" t="e">
        <f t="shared" si="18"/>
        <v>#DIV/0!</v>
      </c>
      <c r="F28" s="23" t="e">
        <f t="shared" si="18"/>
        <v>#DIV/0!</v>
      </c>
      <c r="G28" s="23" t="e">
        <f t="shared" si="18"/>
        <v>#DIV/0!</v>
      </c>
      <c r="H28" s="14" t="e">
        <f t="shared" si="7"/>
        <v>#DIV/0!</v>
      </c>
      <c r="I28" s="14" t="e">
        <f t="shared" si="8"/>
        <v>#DIV/0!</v>
      </c>
      <c r="J28" s="14" t="e">
        <f t="shared" si="9"/>
        <v>#DIV/0!</v>
      </c>
      <c r="L28" s="25">
        <f t="shared" si="10"/>
        <v>1</v>
      </c>
      <c r="M28" s="24" t="e">
        <f t="shared" si="11"/>
        <v>#DIV/0!</v>
      </c>
      <c r="N28" s="24" t="e">
        <f t="shared" si="12"/>
        <v>#DIV/0!</v>
      </c>
      <c r="O28" s="9" t="e">
        <f t="shared" si="13"/>
        <v>#DIV/0!</v>
      </c>
      <c r="P28" s="24"/>
    </row>
    <row r="29" spans="1:16" x14ac:dyDescent="0.25">
      <c r="A29" s="15">
        <v>14</v>
      </c>
      <c r="B29" s="19">
        <f>A29*'Animal experiment'!$D$3</f>
        <v>0</v>
      </c>
      <c r="C29" s="23" t="e">
        <f t="shared" ref="C29:G29" si="19">C11*$H29</f>
        <v>#DIV/0!</v>
      </c>
      <c r="D29" s="23" t="e">
        <f t="shared" si="19"/>
        <v>#DIV/0!</v>
      </c>
      <c r="E29" s="23" t="e">
        <f t="shared" si="19"/>
        <v>#DIV/0!</v>
      </c>
      <c r="F29" s="23" t="e">
        <f t="shared" si="19"/>
        <v>#DIV/0!</v>
      </c>
      <c r="G29" s="23" t="e">
        <f t="shared" si="19"/>
        <v>#DIV/0!</v>
      </c>
      <c r="H29" s="14" t="e">
        <f t="shared" si="7"/>
        <v>#DIV/0!</v>
      </c>
      <c r="I29" s="14" t="e">
        <f t="shared" si="8"/>
        <v>#DIV/0!</v>
      </c>
      <c r="J29" s="14" t="e">
        <f t="shared" si="9"/>
        <v>#DIV/0!</v>
      </c>
      <c r="L29" s="25">
        <f t="shared" si="10"/>
        <v>1</v>
      </c>
      <c r="M29" s="24" t="e">
        <f t="shared" si="11"/>
        <v>#DIV/0!</v>
      </c>
      <c r="N29" s="24" t="e">
        <f t="shared" si="12"/>
        <v>#DIV/0!</v>
      </c>
      <c r="O29" s="9" t="e">
        <f t="shared" si="13"/>
        <v>#DIV/0!</v>
      </c>
      <c r="P29" s="24"/>
    </row>
    <row r="30" spans="1:16" x14ac:dyDescent="0.25">
      <c r="A30" s="15">
        <v>16</v>
      </c>
      <c r="B30" s="19">
        <f>A30*'Animal experiment'!$D$3</f>
        <v>0</v>
      </c>
      <c r="C30" s="23" t="e">
        <f t="shared" ref="C30:G30" si="20">C12*$H30</f>
        <v>#DIV/0!</v>
      </c>
      <c r="D30" s="23" t="e">
        <f t="shared" si="20"/>
        <v>#DIV/0!</v>
      </c>
      <c r="E30" s="23" t="e">
        <f t="shared" si="20"/>
        <v>#DIV/0!</v>
      </c>
      <c r="F30" s="23" t="e">
        <f t="shared" si="20"/>
        <v>#DIV/0!</v>
      </c>
      <c r="G30" s="23" t="e">
        <f t="shared" si="20"/>
        <v>#DIV/0!</v>
      </c>
      <c r="H30" s="14" t="e">
        <f t="shared" si="7"/>
        <v>#DIV/0!</v>
      </c>
      <c r="I30" s="14" t="e">
        <f t="shared" si="8"/>
        <v>#DIV/0!</v>
      </c>
      <c r="J30" s="14" t="e">
        <f t="shared" si="9"/>
        <v>#DIV/0!</v>
      </c>
      <c r="L30" s="25">
        <f t="shared" si="10"/>
        <v>1</v>
      </c>
      <c r="M30" s="24" t="e">
        <f t="shared" si="11"/>
        <v>#DIV/0!</v>
      </c>
      <c r="N30" s="24" t="e">
        <f t="shared" si="12"/>
        <v>#DIV/0!</v>
      </c>
      <c r="O30" s="9" t="e">
        <f t="shared" si="13"/>
        <v>#DIV/0!</v>
      </c>
      <c r="P30" s="24"/>
    </row>
    <row r="31" spans="1:16" x14ac:dyDescent="0.25">
      <c r="A31" s="15">
        <v>18</v>
      </c>
      <c r="B31" s="19">
        <f>A31*'Animal experiment'!$D$3</f>
        <v>0</v>
      </c>
      <c r="C31" s="23" t="e">
        <f t="shared" ref="C31:G31" si="21">C13*$H31</f>
        <v>#DIV/0!</v>
      </c>
      <c r="D31" s="23" t="e">
        <f t="shared" si="21"/>
        <v>#DIV/0!</v>
      </c>
      <c r="E31" s="23" t="e">
        <f t="shared" si="21"/>
        <v>#DIV/0!</v>
      </c>
      <c r="F31" s="23" t="e">
        <f t="shared" si="21"/>
        <v>#DIV/0!</v>
      </c>
      <c r="G31" s="23" t="e">
        <f t="shared" si="21"/>
        <v>#DIV/0!</v>
      </c>
      <c r="H31" s="14" t="e">
        <f t="shared" si="7"/>
        <v>#DIV/0!</v>
      </c>
      <c r="I31" s="14" t="e">
        <f t="shared" si="8"/>
        <v>#DIV/0!</v>
      </c>
      <c r="J31" s="14" t="e">
        <f t="shared" si="9"/>
        <v>#DIV/0!</v>
      </c>
      <c r="L31" s="25">
        <f t="shared" si="10"/>
        <v>1</v>
      </c>
      <c r="M31" s="24" t="e">
        <f t="shared" si="11"/>
        <v>#DIV/0!</v>
      </c>
      <c r="N31" s="24" t="e">
        <f t="shared" si="12"/>
        <v>#DIV/0!</v>
      </c>
      <c r="O31" s="9" t="e">
        <f t="shared" si="13"/>
        <v>#DIV/0!</v>
      </c>
      <c r="P31" s="24"/>
    </row>
    <row r="32" spans="1:16" x14ac:dyDescent="0.25">
      <c r="A32" s="15">
        <v>20</v>
      </c>
      <c r="B32" s="19">
        <f>A32*'Animal experiment'!$D$3</f>
        <v>0</v>
      </c>
      <c r="C32" s="23" t="e">
        <f t="shared" ref="C32:G32" si="22">C14*$H32</f>
        <v>#DIV/0!</v>
      </c>
      <c r="D32" s="23" t="e">
        <f t="shared" si="22"/>
        <v>#DIV/0!</v>
      </c>
      <c r="E32" s="23" t="e">
        <f t="shared" si="22"/>
        <v>#DIV/0!</v>
      </c>
      <c r="F32" s="23" t="e">
        <f t="shared" si="22"/>
        <v>#DIV/0!</v>
      </c>
      <c r="G32" s="23" t="e">
        <f t="shared" si="22"/>
        <v>#DIV/0!</v>
      </c>
      <c r="H32" s="14" t="e">
        <f t="shared" si="7"/>
        <v>#DIV/0!</v>
      </c>
      <c r="I32" s="14" t="e">
        <f t="shared" si="8"/>
        <v>#DIV/0!</v>
      </c>
      <c r="J32" s="14" t="e">
        <f t="shared" si="9"/>
        <v>#DIV/0!</v>
      </c>
      <c r="L32" s="25">
        <f t="shared" si="10"/>
        <v>1</v>
      </c>
      <c r="M32" s="24" t="e">
        <f t="shared" si="11"/>
        <v>#DIV/0!</v>
      </c>
      <c r="N32" s="24" t="e">
        <f t="shared" si="12"/>
        <v>#DIV/0!</v>
      </c>
      <c r="O32" s="9" t="e">
        <f t="shared" si="13"/>
        <v>#DIV/0!</v>
      </c>
      <c r="P32" s="24"/>
    </row>
    <row r="33" spans="1:23" x14ac:dyDescent="0.25">
      <c r="A33" s="15">
        <v>22</v>
      </c>
      <c r="B33" s="19">
        <f>A33*'Animal experiment'!$D$3</f>
        <v>0</v>
      </c>
      <c r="C33" s="23" t="e">
        <f t="shared" ref="C33:G33" si="23">C15*$H33</f>
        <v>#DIV/0!</v>
      </c>
      <c r="D33" s="23" t="e">
        <f t="shared" si="23"/>
        <v>#DIV/0!</v>
      </c>
      <c r="E33" s="23" t="e">
        <f t="shared" si="23"/>
        <v>#DIV/0!</v>
      </c>
      <c r="F33" s="23" t="e">
        <f t="shared" si="23"/>
        <v>#DIV/0!</v>
      </c>
      <c r="G33" s="23" t="e">
        <f t="shared" si="23"/>
        <v>#DIV/0!</v>
      </c>
      <c r="H33" s="14" t="e">
        <f t="shared" si="7"/>
        <v>#DIV/0!</v>
      </c>
      <c r="I33" s="14" t="e">
        <f t="shared" si="8"/>
        <v>#DIV/0!</v>
      </c>
      <c r="J33" s="14" t="e">
        <f t="shared" si="9"/>
        <v>#DIV/0!</v>
      </c>
      <c r="L33" s="25">
        <f t="shared" si="10"/>
        <v>1</v>
      </c>
      <c r="M33" s="24" t="e">
        <f t="shared" si="11"/>
        <v>#DIV/0!</v>
      </c>
      <c r="N33" s="24" t="e">
        <f t="shared" si="12"/>
        <v>#DIV/0!</v>
      </c>
      <c r="O33" s="9" t="e">
        <f t="shared" si="13"/>
        <v>#DIV/0!</v>
      </c>
      <c r="P33" s="24"/>
    </row>
    <row r="34" spans="1:23" x14ac:dyDescent="0.25">
      <c r="A34" s="15">
        <v>24</v>
      </c>
      <c r="B34" s="19">
        <f>A34*'Animal experiment'!$D$3</f>
        <v>0</v>
      </c>
      <c r="C34" s="23" t="e">
        <f t="shared" ref="C34:G34" si="24">C16*$H34</f>
        <v>#DIV/0!</v>
      </c>
      <c r="D34" s="23" t="e">
        <f t="shared" si="24"/>
        <v>#DIV/0!</v>
      </c>
      <c r="E34" s="23" t="e">
        <f t="shared" si="24"/>
        <v>#DIV/0!</v>
      </c>
      <c r="F34" s="23" t="e">
        <f t="shared" si="24"/>
        <v>#DIV/0!</v>
      </c>
      <c r="G34" s="23" t="e">
        <f t="shared" si="24"/>
        <v>#DIV/0!</v>
      </c>
      <c r="H34" s="14" t="e">
        <f t="shared" si="7"/>
        <v>#DIV/0!</v>
      </c>
      <c r="I34" s="14" t="e">
        <f t="shared" si="8"/>
        <v>#DIV/0!</v>
      </c>
      <c r="J34" s="14" t="e">
        <f t="shared" si="9"/>
        <v>#DIV/0!</v>
      </c>
      <c r="L34" s="25">
        <f t="shared" si="10"/>
        <v>1</v>
      </c>
      <c r="M34" s="24" t="e">
        <f t="shared" si="11"/>
        <v>#DIV/0!</v>
      </c>
      <c r="N34" s="24" t="e">
        <f t="shared" si="12"/>
        <v>#DIV/0!</v>
      </c>
      <c r="O34" s="9" t="e">
        <f t="shared" si="13"/>
        <v>#DIV/0!</v>
      </c>
      <c r="P34" s="24"/>
    </row>
    <row r="35" spans="1:23" ht="20" thickBot="1" x14ac:dyDescent="0.3">
      <c r="A35" s="16">
        <v>26</v>
      </c>
      <c r="B35" s="22">
        <f>A35*'Animal experiment'!$D$3</f>
        <v>0</v>
      </c>
      <c r="C35" s="23" t="e">
        <f t="shared" ref="C35:G35" si="25">C17*$H35</f>
        <v>#DIV/0!</v>
      </c>
      <c r="D35" s="23" t="e">
        <f t="shared" si="25"/>
        <v>#DIV/0!</v>
      </c>
      <c r="E35" s="23" t="e">
        <f t="shared" si="25"/>
        <v>#DIV/0!</v>
      </c>
      <c r="F35" s="23" t="e">
        <f t="shared" si="25"/>
        <v>#DIV/0!</v>
      </c>
      <c r="G35" s="23" t="e">
        <f t="shared" si="25"/>
        <v>#DIV/0!</v>
      </c>
      <c r="H35" s="14" t="e">
        <f t="shared" si="7"/>
        <v>#DIV/0!</v>
      </c>
      <c r="I35" s="14" t="e">
        <f t="shared" si="8"/>
        <v>#DIV/0!</v>
      </c>
      <c r="J35" s="14" t="e">
        <f t="shared" si="9"/>
        <v>#DIV/0!</v>
      </c>
      <c r="L35" s="25">
        <f t="shared" si="10"/>
        <v>1</v>
      </c>
      <c r="M35" s="24" t="e">
        <f t="shared" si="11"/>
        <v>#DIV/0!</v>
      </c>
      <c r="N35" s="24" t="e">
        <f>L35*M35*10</f>
        <v>#DIV/0!</v>
      </c>
      <c r="O35" s="9" t="e">
        <f t="shared" si="13"/>
        <v>#DIV/0!</v>
      </c>
      <c r="P35" s="24"/>
    </row>
    <row r="36" spans="1:23" x14ac:dyDescent="0.25">
      <c r="I36" s="12"/>
      <c r="J36" s="12"/>
    </row>
    <row r="38" spans="1:23" ht="20" thickBot="1" x14ac:dyDescent="0.3"/>
    <row r="39" spans="1:23" ht="22" x14ac:dyDescent="0.25">
      <c r="A39" s="18"/>
      <c r="B39" s="21"/>
      <c r="C39" s="34" t="s">
        <v>14</v>
      </c>
      <c r="D39" s="35"/>
      <c r="E39" s="35"/>
      <c r="F39" s="35"/>
      <c r="G39" s="36"/>
      <c r="J39" s="34" t="s">
        <v>14</v>
      </c>
      <c r="K39" s="35"/>
      <c r="L39" s="35"/>
      <c r="M39" s="35"/>
      <c r="N39" s="36"/>
    </row>
    <row r="40" spans="1:23" x14ac:dyDescent="0.25">
      <c r="A40" s="10" t="s">
        <v>7</v>
      </c>
      <c r="B40" s="20" t="s">
        <v>11</v>
      </c>
      <c r="C40" s="1" t="s">
        <v>0</v>
      </c>
      <c r="D40" s="1" t="s">
        <v>1</v>
      </c>
      <c r="E40" s="1" t="s">
        <v>2</v>
      </c>
      <c r="F40" s="1" t="s">
        <v>3</v>
      </c>
      <c r="G40" s="2" t="s">
        <v>4</v>
      </c>
      <c r="H40" s="27" t="e">
        <f>20/'Animal experiment'!$D$4</f>
        <v>#DIV/0!</v>
      </c>
      <c r="J40" s="1" t="s">
        <v>0</v>
      </c>
      <c r="K40" s="1" t="s">
        <v>1</v>
      </c>
      <c r="L40" s="1" t="s">
        <v>2</v>
      </c>
      <c r="M40" s="1" t="s">
        <v>3</v>
      </c>
      <c r="N40" s="2" t="s">
        <v>4</v>
      </c>
      <c r="P40" s="11" t="s">
        <v>8</v>
      </c>
      <c r="Q40" s="11" t="s">
        <v>9</v>
      </c>
      <c r="S40" s="11" t="s">
        <v>22</v>
      </c>
      <c r="T40" s="11" t="s">
        <v>23</v>
      </c>
      <c r="U40" s="11" t="s">
        <v>28</v>
      </c>
      <c r="V40" s="11" t="s">
        <v>26</v>
      </c>
    </row>
    <row r="41" spans="1:23" x14ac:dyDescent="0.25">
      <c r="A41" s="15">
        <v>0</v>
      </c>
      <c r="B41" s="19">
        <f>A41*'Animal experiment'!$D$3</f>
        <v>0</v>
      </c>
      <c r="C41" s="23" t="e">
        <f>C22*$H41</f>
        <v>#DIV/0!</v>
      </c>
      <c r="D41" s="23" t="e">
        <f t="shared" ref="D41:G41" si="26">D22*$H41</f>
        <v>#DIV/0!</v>
      </c>
      <c r="E41" s="23" t="e">
        <f t="shared" si="26"/>
        <v>#DIV/0!</v>
      </c>
      <c r="F41" s="23" t="e">
        <f t="shared" si="26"/>
        <v>#DIV/0!</v>
      </c>
      <c r="G41" s="23" t="e">
        <f t="shared" si="26"/>
        <v>#DIV/0!</v>
      </c>
      <c r="H41" s="14" t="e">
        <f>IF($H$40&lt;0.2,0.2,$H$40)</f>
        <v>#DIV/0!</v>
      </c>
      <c r="J41" s="23" t="e">
        <f>IF(C41&gt;C22,C22*0.98,C41)</f>
        <v>#DIV/0!</v>
      </c>
      <c r="K41" s="23" t="e">
        <f t="shared" ref="K41:N41" si="27">IF(D41&gt;D22,D22*0.98,D41)</f>
        <v>#DIV/0!</v>
      </c>
      <c r="L41" s="23" t="e">
        <f t="shared" si="27"/>
        <v>#DIV/0!</v>
      </c>
      <c r="M41" s="23" t="e">
        <f t="shared" si="27"/>
        <v>#DIV/0!</v>
      </c>
      <c r="N41" s="23" t="e">
        <f t="shared" si="27"/>
        <v>#DIV/0!</v>
      </c>
      <c r="P41" s="14" t="e">
        <f t="shared" ref="P41:P54" si="28">AVERAGE(J41:N41)</f>
        <v>#DIV/0!</v>
      </c>
      <c r="Q41" s="14" t="e">
        <f t="shared" ref="Q41:Q54" si="29">STDEV(J41:N41)/SQRT(5)</f>
        <v>#DIV/0!</v>
      </c>
      <c r="S41" s="25">
        <f>IF(B41&gt;60,0.5,1)</f>
        <v>1</v>
      </c>
      <c r="T41" s="24" t="e">
        <f>IF(P41&gt;500,0.8,1)</f>
        <v>#DIV/0!</v>
      </c>
      <c r="U41" s="13">
        <v>1</v>
      </c>
      <c r="V41" s="26" t="e">
        <f>S41*T41*U41*10</f>
        <v>#DIV/0!</v>
      </c>
      <c r="W41" s="9" t="e">
        <f>V41/10</f>
        <v>#DIV/0!</v>
      </c>
    </row>
    <row r="42" spans="1:23" x14ac:dyDescent="0.25">
      <c r="A42" s="15">
        <v>2</v>
      </c>
      <c r="B42" s="19">
        <f>A42*'Animal experiment'!$D$3</f>
        <v>0</v>
      </c>
      <c r="C42" s="23" t="e">
        <f t="shared" ref="C42:G53" si="30">C23*$H42</f>
        <v>#DIV/0!</v>
      </c>
      <c r="D42" s="23" t="e">
        <f t="shared" si="30"/>
        <v>#DIV/0!</v>
      </c>
      <c r="E42" s="23" t="e">
        <f t="shared" si="30"/>
        <v>#DIV/0!</v>
      </c>
      <c r="F42" s="23" t="e">
        <f t="shared" si="30"/>
        <v>#DIV/0!</v>
      </c>
      <c r="G42" s="23" t="e">
        <f t="shared" si="30"/>
        <v>#DIV/0!</v>
      </c>
      <c r="H42" s="14" t="e">
        <f t="shared" ref="H42:H54" si="31">IF($H$40&lt;0.2,0.2,$H$40)</f>
        <v>#DIV/0!</v>
      </c>
      <c r="J42" s="23" t="e">
        <f t="shared" ref="J42:J54" si="32">IF(C42&gt;C23,C23*0.98,C42)</f>
        <v>#DIV/0!</v>
      </c>
      <c r="K42" s="23" t="e">
        <f t="shared" ref="K42:K54" si="33">IF(D42&gt;D23,D23*0.98,D42)</f>
        <v>#DIV/0!</v>
      </c>
      <c r="L42" s="23" t="e">
        <f t="shared" ref="L42:L54" si="34">IF(E42&gt;E23,E23*0.98,E42)</f>
        <v>#DIV/0!</v>
      </c>
      <c r="M42" s="23" t="e">
        <f t="shared" ref="M42:M54" si="35">IF(F42&gt;F23,F23*0.98,F42)</f>
        <v>#DIV/0!</v>
      </c>
      <c r="N42" s="23" t="e">
        <f t="shared" ref="N42:N54" si="36">IF(G42&gt;G23,G23*0.98,G42)</f>
        <v>#DIV/0!</v>
      </c>
      <c r="P42" s="14" t="e">
        <f t="shared" si="28"/>
        <v>#DIV/0!</v>
      </c>
      <c r="Q42" s="14" t="e">
        <f t="shared" si="29"/>
        <v>#DIV/0!</v>
      </c>
      <c r="S42" s="25">
        <f t="shared" ref="S42:S54" si="37">IF(B42&gt;60,0.5,1)</f>
        <v>1</v>
      </c>
      <c r="T42" s="24" t="e">
        <f t="shared" ref="T42:T54" si="38">IF(P42&gt;500,0.8,1)</f>
        <v>#DIV/0!</v>
      </c>
      <c r="U42" s="13">
        <f>IF('Animal experiment'!$D$4&gt;20,20/'Animal experiment'!$D$4,1)</f>
        <v>1</v>
      </c>
      <c r="V42" s="26" t="e">
        <f t="shared" ref="V42:V54" si="39">S42*T42*U42*10</f>
        <v>#DIV/0!</v>
      </c>
      <c r="W42" s="9" t="e">
        <f t="shared" ref="W42:W54" si="40">V42/10</f>
        <v>#DIV/0!</v>
      </c>
    </row>
    <row r="43" spans="1:23" x14ac:dyDescent="0.25">
      <c r="A43" s="15">
        <v>4</v>
      </c>
      <c r="B43" s="19">
        <f>A43*'Animal experiment'!$D$3</f>
        <v>0</v>
      </c>
      <c r="C43" s="23" t="e">
        <f t="shared" si="30"/>
        <v>#DIV/0!</v>
      </c>
      <c r="D43" s="23" t="e">
        <f t="shared" si="30"/>
        <v>#DIV/0!</v>
      </c>
      <c r="E43" s="23" t="e">
        <f t="shared" si="30"/>
        <v>#DIV/0!</v>
      </c>
      <c r="F43" s="23" t="e">
        <f t="shared" si="30"/>
        <v>#DIV/0!</v>
      </c>
      <c r="G43" s="23" t="e">
        <f t="shared" si="30"/>
        <v>#DIV/0!</v>
      </c>
      <c r="H43" s="14" t="e">
        <f t="shared" si="31"/>
        <v>#DIV/0!</v>
      </c>
      <c r="J43" s="23" t="e">
        <f t="shared" si="32"/>
        <v>#DIV/0!</v>
      </c>
      <c r="K43" s="23" t="e">
        <f t="shared" si="33"/>
        <v>#DIV/0!</v>
      </c>
      <c r="L43" s="23" t="e">
        <f t="shared" si="34"/>
        <v>#DIV/0!</v>
      </c>
      <c r="M43" s="23" t="e">
        <f t="shared" si="35"/>
        <v>#DIV/0!</v>
      </c>
      <c r="N43" s="23" t="e">
        <f t="shared" si="36"/>
        <v>#DIV/0!</v>
      </c>
      <c r="P43" s="14" t="e">
        <f t="shared" si="28"/>
        <v>#DIV/0!</v>
      </c>
      <c r="Q43" s="14" t="e">
        <f t="shared" si="29"/>
        <v>#DIV/0!</v>
      </c>
      <c r="S43" s="25">
        <f t="shared" si="37"/>
        <v>1</v>
      </c>
      <c r="T43" s="24" t="e">
        <f t="shared" si="38"/>
        <v>#DIV/0!</v>
      </c>
      <c r="U43" s="13">
        <f>IF('Animal experiment'!$D$4&gt;20,20/'Animal experiment'!$D$4,1)</f>
        <v>1</v>
      </c>
      <c r="V43" s="26" t="e">
        <f t="shared" si="39"/>
        <v>#DIV/0!</v>
      </c>
      <c r="W43" s="9" t="e">
        <f t="shared" si="40"/>
        <v>#DIV/0!</v>
      </c>
    </row>
    <row r="44" spans="1:23" x14ac:dyDescent="0.25">
      <c r="A44" s="15">
        <v>6</v>
      </c>
      <c r="B44" s="19">
        <f>A44*'Animal experiment'!$D$3</f>
        <v>0</v>
      </c>
      <c r="C44" s="23" t="e">
        <f t="shared" si="30"/>
        <v>#DIV/0!</v>
      </c>
      <c r="D44" s="23" t="e">
        <f t="shared" si="30"/>
        <v>#DIV/0!</v>
      </c>
      <c r="E44" s="23" t="e">
        <f t="shared" si="30"/>
        <v>#DIV/0!</v>
      </c>
      <c r="F44" s="23" t="e">
        <f t="shared" si="30"/>
        <v>#DIV/0!</v>
      </c>
      <c r="G44" s="23" t="e">
        <f t="shared" si="30"/>
        <v>#DIV/0!</v>
      </c>
      <c r="H44" s="14" t="e">
        <f t="shared" si="31"/>
        <v>#DIV/0!</v>
      </c>
      <c r="J44" s="23" t="e">
        <f t="shared" si="32"/>
        <v>#DIV/0!</v>
      </c>
      <c r="K44" s="23" t="e">
        <f t="shared" si="33"/>
        <v>#DIV/0!</v>
      </c>
      <c r="L44" s="23" t="e">
        <f t="shared" si="34"/>
        <v>#DIV/0!</v>
      </c>
      <c r="M44" s="23" t="e">
        <f t="shared" si="35"/>
        <v>#DIV/0!</v>
      </c>
      <c r="N44" s="23" t="e">
        <f t="shared" si="36"/>
        <v>#DIV/0!</v>
      </c>
      <c r="P44" s="14" t="e">
        <f t="shared" si="28"/>
        <v>#DIV/0!</v>
      </c>
      <c r="Q44" s="14" t="e">
        <f t="shared" si="29"/>
        <v>#DIV/0!</v>
      </c>
      <c r="S44" s="25">
        <f t="shared" si="37"/>
        <v>1</v>
      </c>
      <c r="T44" s="24" t="e">
        <f t="shared" si="38"/>
        <v>#DIV/0!</v>
      </c>
      <c r="U44" s="13">
        <f>IF('Animal experiment'!$D$4&gt;20,20/'Animal experiment'!$D$4,1)</f>
        <v>1</v>
      </c>
      <c r="V44" s="26" t="e">
        <f t="shared" si="39"/>
        <v>#DIV/0!</v>
      </c>
      <c r="W44" s="9" t="e">
        <f t="shared" si="40"/>
        <v>#DIV/0!</v>
      </c>
    </row>
    <row r="45" spans="1:23" x14ac:dyDescent="0.25">
      <c r="A45" s="15">
        <v>8</v>
      </c>
      <c r="B45" s="19">
        <f>A45*'Animal experiment'!$D$3</f>
        <v>0</v>
      </c>
      <c r="C45" s="23" t="e">
        <f t="shared" si="30"/>
        <v>#DIV/0!</v>
      </c>
      <c r="D45" s="23" t="e">
        <f t="shared" si="30"/>
        <v>#DIV/0!</v>
      </c>
      <c r="E45" s="23" t="e">
        <f t="shared" si="30"/>
        <v>#DIV/0!</v>
      </c>
      <c r="F45" s="23" t="e">
        <f t="shared" si="30"/>
        <v>#DIV/0!</v>
      </c>
      <c r="G45" s="23" t="e">
        <f t="shared" si="30"/>
        <v>#DIV/0!</v>
      </c>
      <c r="H45" s="14" t="e">
        <f t="shared" si="31"/>
        <v>#DIV/0!</v>
      </c>
      <c r="J45" s="23" t="e">
        <f t="shared" si="32"/>
        <v>#DIV/0!</v>
      </c>
      <c r="K45" s="23" t="e">
        <f t="shared" si="33"/>
        <v>#DIV/0!</v>
      </c>
      <c r="L45" s="23" t="e">
        <f t="shared" si="34"/>
        <v>#DIV/0!</v>
      </c>
      <c r="M45" s="23" t="e">
        <f t="shared" si="35"/>
        <v>#DIV/0!</v>
      </c>
      <c r="N45" s="23" t="e">
        <f t="shared" si="36"/>
        <v>#DIV/0!</v>
      </c>
      <c r="P45" s="14" t="e">
        <f t="shared" si="28"/>
        <v>#DIV/0!</v>
      </c>
      <c r="Q45" s="14" t="e">
        <f t="shared" si="29"/>
        <v>#DIV/0!</v>
      </c>
      <c r="S45" s="25">
        <f t="shared" si="37"/>
        <v>1</v>
      </c>
      <c r="T45" s="24" t="e">
        <f t="shared" si="38"/>
        <v>#DIV/0!</v>
      </c>
      <c r="U45" s="13">
        <f>IF('Animal experiment'!$D$4&gt;20,20/'Animal experiment'!$D$4,1)</f>
        <v>1</v>
      </c>
      <c r="V45" s="26" t="e">
        <f t="shared" si="39"/>
        <v>#DIV/0!</v>
      </c>
      <c r="W45" s="9" t="e">
        <f t="shared" si="40"/>
        <v>#DIV/0!</v>
      </c>
    </row>
    <row r="46" spans="1:23" x14ac:dyDescent="0.25">
      <c r="A46" s="15">
        <v>10</v>
      </c>
      <c r="B46" s="19">
        <f>A46*'Animal experiment'!$D$3</f>
        <v>0</v>
      </c>
      <c r="C46" s="23" t="e">
        <f t="shared" si="30"/>
        <v>#DIV/0!</v>
      </c>
      <c r="D46" s="23" t="e">
        <f t="shared" si="30"/>
        <v>#DIV/0!</v>
      </c>
      <c r="E46" s="23" t="e">
        <f t="shared" si="30"/>
        <v>#DIV/0!</v>
      </c>
      <c r="F46" s="23" t="e">
        <f t="shared" si="30"/>
        <v>#DIV/0!</v>
      </c>
      <c r="G46" s="23" t="e">
        <f t="shared" si="30"/>
        <v>#DIV/0!</v>
      </c>
      <c r="H46" s="14" t="e">
        <f t="shared" si="31"/>
        <v>#DIV/0!</v>
      </c>
      <c r="J46" s="23" t="e">
        <f t="shared" si="32"/>
        <v>#DIV/0!</v>
      </c>
      <c r="K46" s="23" t="e">
        <f t="shared" si="33"/>
        <v>#DIV/0!</v>
      </c>
      <c r="L46" s="23" t="e">
        <f t="shared" si="34"/>
        <v>#DIV/0!</v>
      </c>
      <c r="M46" s="23" t="e">
        <f t="shared" si="35"/>
        <v>#DIV/0!</v>
      </c>
      <c r="N46" s="23" t="e">
        <f t="shared" si="36"/>
        <v>#DIV/0!</v>
      </c>
      <c r="P46" s="14" t="e">
        <f t="shared" si="28"/>
        <v>#DIV/0!</v>
      </c>
      <c r="Q46" s="14" t="e">
        <f t="shared" si="29"/>
        <v>#DIV/0!</v>
      </c>
      <c r="S46" s="25">
        <f t="shared" si="37"/>
        <v>1</v>
      </c>
      <c r="T46" s="24" t="e">
        <f t="shared" si="38"/>
        <v>#DIV/0!</v>
      </c>
      <c r="U46" s="13">
        <f>IF('Animal experiment'!$D$4&gt;20,20/'Animal experiment'!$D$4,1)</f>
        <v>1</v>
      </c>
      <c r="V46" s="26" t="e">
        <f t="shared" si="39"/>
        <v>#DIV/0!</v>
      </c>
      <c r="W46" s="9" t="e">
        <f t="shared" si="40"/>
        <v>#DIV/0!</v>
      </c>
    </row>
    <row r="47" spans="1:23" x14ac:dyDescent="0.25">
      <c r="A47" s="15">
        <v>12</v>
      </c>
      <c r="B47" s="19">
        <f>A47*'Animal experiment'!$D$3</f>
        <v>0</v>
      </c>
      <c r="C47" s="23" t="e">
        <f t="shared" si="30"/>
        <v>#DIV/0!</v>
      </c>
      <c r="D47" s="23" t="e">
        <f t="shared" si="30"/>
        <v>#DIV/0!</v>
      </c>
      <c r="E47" s="23" t="e">
        <f t="shared" si="30"/>
        <v>#DIV/0!</v>
      </c>
      <c r="F47" s="23" t="e">
        <f t="shared" si="30"/>
        <v>#DIV/0!</v>
      </c>
      <c r="G47" s="23" t="e">
        <f t="shared" si="30"/>
        <v>#DIV/0!</v>
      </c>
      <c r="H47" s="14" t="e">
        <f t="shared" si="31"/>
        <v>#DIV/0!</v>
      </c>
      <c r="J47" s="23" t="e">
        <f t="shared" si="32"/>
        <v>#DIV/0!</v>
      </c>
      <c r="K47" s="23" t="e">
        <f t="shared" si="33"/>
        <v>#DIV/0!</v>
      </c>
      <c r="L47" s="23" t="e">
        <f t="shared" si="34"/>
        <v>#DIV/0!</v>
      </c>
      <c r="M47" s="23" t="e">
        <f t="shared" si="35"/>
        <v>#DIV/0!</v>
      </c>
      <c r="N47" s="23" t="e">
        <f t="shared" si="36"/>
        <v>#DIV/0!</v>
      </c>
      <c r="P47" s="14" t="e">
        <f t="shared" si="28"/>
        <v>#DIV/0!</v>
      </c>
      <c r="Q47" s="14" t="e">
        <f t="shared" si="29"/>
        <v>#DIV/0!</v>
      </c>
      <c r="S47" s="25">
        <f t="shared" si="37"/>
        <v>1</v>
      </c>
      <c r="T47" s="24" t="e">
        <f t="shared" si="38"/>
        <v>#DIV/0!</v>
      </c>
      <c r="U47" s="13">
        <f>IF('Animal experiment'!$D$4&gt;20,20/'Animal experiment'!$D$4,1)</f>
        <v>1</v>
      </c>
      <c r="V47" s="26" t="e">
        <f t="shared" si="39"/>
        <v>#DIV/0!</v>
      </c>
      <c r="W47" s="9" t="e">
        <f t="shared" si="40"/>
        <v>#DIV/0!</v>
      </c>
    </row>
    <row r="48" spans="1:23" x14ac:dyDescent="0.25">
      <c r="A48" s="15">
        <v>14</v>
      </c>
      <c r="B48" s="19">
        <f>A48*'Animal experiment'!$D$3</f>
        <v>0</v>
      </c>
      <c r="C48" s="23" t="e">
        <f t="shared" si="30"/>
        <v>#DIV/0!</v>
      </c>
      <c r="D48" s="23" t="e">
        <f t="shared" si="30"/>
        <v>#DIV/0!</v>
      </c>
      <c r="E48" s="23" t="e">
        <f t="shared" si="30"/>
        <v>#DIV/0!</v>
      </c>
      <c r="F48" s="23" t="e">
        <f t="shared" si="30"/>
        <v>#DIV/0!</v>
      </c>
      <c r="G48" s="23" t="e">
        <f t="shared" si="30"/>
        <v>#DIV/0!</v>
      </c>
      <c r="H48" s="14" t="e">
        <f t="shared" si="31"/>
        <v>#DIV/0!</v>
      </c>
      <c r="J48" s="23" t="e">
        <f t="shared" si="32"/>
        <v>#DIV/0!</v>
      </c>
      <c r="K48" s="23" t="e">
        <f t="shared" si="33"/>
        <v>#DIV/0!</v>
      </c>
      <c r="L48" s="23" t="e">
        <f t="shared" si="34"/>
        <v>#DIV/0!</v>
      </c>
      <c r="M48" s="23" t="e">
        <f t="shared" si="35"/>
        <v>#DIV/0!</v>
      </c>
      <c r="N48" s="23" t="e">
        <f t="shared" si="36"/>
        <v>#DIV/0!</v>
      </c>
      <c r="P48" s="14" t="e">
        <f t="shared" si="28"/>
        <v>#DIV/0!</v>
      </c>
      <c r="Q48" s="14" t="e">
        <f t="shared" si="29"/>
        <v>#DIV/0!</v>
      </c>
      <c r="S48" s="25">
        <f t="shared" si="37"/>
        <v>1</v>
      </c>
      <c r="T48" s="24" t="e">
        <f t="shared" si="38"/>
        <v>#DIV/0!</v>
      </c>
      <c r="U48" s="13">
        <f>IF('Animal experiment'!$D$4&gt;20,20/'Animal experiment'!$D$4,1)</f>
        <v>1</v>
      </c>
      <c r="V48" s="26" t="e">
        <f t="shared" si="39"/>
        <v>#DIV/0!</v>
      </c>
      <c r="W48" s="9" t="e">
        <f t="shared" si="40"/>
        <v>#DIV/0!</v>
      </c>
    </row>
    <row r="49" spans="1:23" x14ac:dyDescent="0.25">
      <c r="A49" s="15">
        <v>16</v>
      </c>
      <c r="B49" s="19">
        <f>A49*'Animal experiment'!$D$3</f>
        <v>0</v>
      </c>
      <c r="C49" s="23" t="e">
        <f t="shared" si="30"/>
        <v>#DIV/0!</v>
      </c>
      <c r="D49" s="23" t="e">
        <f t="shared" si="30"/>
        <v>#DIV/0!</v>
      </c>
      <c r="E49" s="23" t="e">
        <f t="shared" si="30"/>
        <v>#DIV/0!</v>
      </c>
      <c r="F49" s="23" t="e">
        <f t="shared" si="30"/>
        <v>#DIV/0!</v>
      </c>
      <c r="G49" s="23" t="e">
        <f t="shared" si="30"/>
        <v>#DIV/0!</v>
      </c>
      <c r="H49" s="14" t="e">
        <f t="shared" si="31"/>
        <v>#DIV/0!</v>
      </c>
      <c r="J49" s="23" t="e">
        <f t="shared" si="32"/>
        <v>#DIV/0!</v>
      </c>
      <c r="K49" s="23" t="e">
        <f t="shared" si="33"/>
        <v>#DIV/0!</v>
      </c>
      <c r="L49" s="23" t="e">
        <f t="shared" si="34"/>
        <v>#DIV/0!</v>
      </c>
      <c r="M49" s="23" t="e">
        <f t="shared" si="35"/>
        <v>#DIV/0!</v>
      </c>
      <c r="N49" s="23" t="e">
        <f t="shared" si="36"/>
        <v>#DIV/0!</v>
      </c>
      <c r="P49" s="14" t="e">
        <f t="shared" si="28"/>
        <v>#DIV/0!</v>
      </c>
      <c r="Q49" s="14" t="e">
        <f t="shared" si="29"/>
        <v>#DIV/0!</v>
      </c>
      <c r="S49" s="25">
        <f t="shared" si="37"/>
        <v>1</v>
      </c>
      <c r="T49" s="24" t="e">
        <f t="shared" si="38"/>
        <v>#DIV/0!</v>
      </c>
      <c r="U49" s="13">
        <f>IF('Animal experiment'!$D$4&gt;20,20/'Animal experiment'!$D$4,1)</f>
        <v>1</v>
      </c>
      <c r="V49" s="26" t="e">
        <f t="shared" si="39"/>
        <v>#DIV/0!</v>
      </c>
      <c r="W49" s="9" t="e">
        <f t="shared" si="40"/>
        <v>#DIV/0!</v>
      </c>
    </row>
    <row r="50" spans="1:23" x14ac:dyDescent="0.25">
      <c r="A50" s="15">
        <v>18</v>
      </c>
      <c r="B50" s="19">
        <f>A50*'Animal experiment'!$D$3</f>
        <v>0</v>
      </c>
      <c r="C50" s="23" t="e">
        <f t="shared" si="30"/>
        <v>#DIV/0!</v>
      </c>
      <c r="D50" s="23" t="e">
        <f t="shared" si="30"/>
        <v>#DIV/0!</v>
      </c>
      <c r="E50" s="23" t="e">
        <f t="shared" si="30"/>
        <v>#DIV/0!</v>
      </c>
      <c r="F50" s="23" t="e">
        <f t="shared" si="30"/>
        <v>#DIV/0!</v>
      </c>
      <c r="G50" s="23" t="e">
        <f t="shared" si="30"/>
        <v>#DIV/0!</v>
      </c>
      <c r="H50" s="14" t="e">
        <f t="shared" si="31"/>
        <v>#DIV/0!</v>
      </c>
      <c r="J50" s="23" t="e">
        <f t="shared" si="32"/>
        <v>#DIV/0!</v>
      </c>
      <c r="K50" s="23" t="e">
        <f t="shared" si="33"/>
        <v>#DIV/0!</v>
      </c>
      <c r="L50" s="23" t="e">
        <f t="shared" si="34"/>
        <v>#DIV/0!</v>
      </c>
      <c r="M50" s="23" t="e">
        <f t="shared" si="35"/>
        <v>#DIV/0!</v>
      </c>
      <c r="N50" s="23" t="e">
        <f t="shared" si="36"/>
        <v>#DIV/0!</v>
      </c>
      <c r="P50" s="14" t="e">
        <f t="shared" si="28"/>
        <v>#DIV/0!</v>
      </c>
      <c r="Q50" s="14" t="e">
        <f t="shared" si="29"/>
        <v>#DIV/0!</v>
      </c>
      <c r="S50" s="25">
        <f t="shared" si="37"/>
        <v>1</v>
      </c>
      <c r="T50" s="24" t="e">
        <f t="shared" si="38"/>
        <v>#DIV/0!</v>
      </c>
      <c r="U50" s="13">
        <f>IF('Animal experiment'!$D$4&gt;20,20/'Animal experiment'!$D$4,1)</f>
        <v>1</v>
      </c>
      <c r="V50" s="26" t="e">
        <f t="shared" si="39"/>
        <v>#DIV/0!</v>
      </c>
      <c r="W50" s="9" t="e">
        <f t="shared" si="40"/>
        <v>#DIV/0!</v>
      </c>
    </row>
    <row r="51" spans="1:23" x14ac:dyDescent="0.25">
      <c r="A51" s="15">
        <v>20</v>
      </c>
      <c r="B51" s="19">
        <f>A51*'Animal experiment'!$D$3</f>
        <v>0</v>
      </c>
      <c r="C51" s="23" t="e">
        <f t="shared" si="30"/>
        <v>#DIV/0!</v>
      </c>
      <c r="D51" s="23" t="e">
        <f t="shared" si="30"/>
        <v>#DIV/0!</v>
      </c>
      <c r="E51" s="23" t="e">
        <f t="shared" si="30"/>
        <v>#DIV/0!</v>
      </c>
      <c r="F51" s="23" t="e">
        <f t="shared" si="30"/>
        <v>#DIV/0!</v>
      </c>
      <c r="G51" s="23" t="e">
        <f t="shared" si="30"/>
        <v>#DIV/0!</v>
      </c>
      <c r="H51" s="14" t="e">
        <f t="shared" si="31"/>
        <v>#DIV/0!</v>
      </c>
      <c r="J51" s="23" t="e">
        <f t="shared" si="32"/>
        <v>#DIV/0!</v>
      </c>
      <c r="K51" s="23" t="e">
        <f t="shared" si="33"/>
        <v>#DIV/0!</v>
      </c>
      <c r="L51" s="23" t="e">
        <f t="shared" si="34"/>
        <v>#DIV/0!</v>
      </c>
      <c r="M51" s="23" t="e">
        <f t="shared" si="35"/>
        <v>#DIV/0!</v>
      </c>
      <c r="N51" s="23" t="e">
        <f t="shared" si="36"/>
        <v>#DIV/0!</v>
      </c>
      <c r="P51" s="14" t="e">
        <f t="shared" si="28"/>
        <v>#DIV/0!</v>
      </c>
      <c r="Q51" s="14" t="e">
        <f t="shared" si="29"/>
        <v>#DIV/0!</v>
      </c>
      <c r="S51" s="25">
        <f t="shared" si="37"/>
        <v>1</v>
      </c>
      <c r="T51" s="24" t="e">
        <f t="shared" si="38"/>
        <v>#DIV/0!</v>
      </c>
      <c r="U51" s="13">
        <f>IF('Animal experiment'!$D$4&gt;20,20/'Animal experiment'!$D$4,1)</f>
        <v>1</v>
      </c>
      <c r="V51" s="26" t="e">
        <f t="shared" si="39"/>
        <v>#DIV/0!</v>
      </c>
      <c r="W51" s="9" t="e">
        <f t="shared" si="40"/>
        <v>#DIV/0!</v>
      </c>
    </row>
    <row r="52" spans="1:23" x14ac:dyDescent="0.25">
      <c r="A52" s="15">
        <v>22</v>
      </c>
      <c r="B52" s="19">
        <f>A52*'Animal experiment'!$D$3</f>
        <v>0</v>
      </c>
      <c r="C52" s="23" t="e">
        <f t="shared" si="30"/>
        <v>#DIV/0!</v>
      </c>
      <c r="D52" s="23" t="e">
        <f t="shared" si="30"/>
        <v>#DIV/0!</v>
      </c>
      <c r="E52" s="23" t="e">
        <f t="shared" si="30"/>
        <v>#DIV/0!</v>
      </c>
      <c r="F52" s="23" t="e">
        <f t="shared" si="30"/>
        <v>#DIV/0!</v>
      </c>
      <c r="G52" s="23" t="e">
        <f t="shared" si="30"/>
        <v>#DIV/0!</v>
      </c>
      <c r="H52" s="14" t="e">
        <f t="shared" si="31"/>
        <v>#DIV/0!</v>
      </c>
      <c r="J52" s="23" t="e">
        <f t="shared" si="32"/>
        <v>#DIV/0!</v>
      </c>
      <c r="K52" s="23" t="e">
        <f t="shared" si="33"/>
        <v>#DIV/0!</v>
      </c>
      <c r="L52" s="23" t="e">
        <f t="shared" si="34"/>
        <v>#DIV/0!</v>
      </c>
      <c r="M52" s="23" t="e">
        <f t="shared" si="35"/>
        <v>#DIV/0!</v>
      </c>
      <c r="N52" s="23" t="e">
        <f t="shared" si="36"/>
        <v>#DIV/0!</v>
      </c>
      <c r="P52" s="14" t="e">
        <f t="shared" si="28"/>
        <v>#DIV/0!</v>
      </c>
      <c r="Q52" s="14" t="e">
        <f t="shared" si="29"/>
        <v>#DIV/0!</v>
      </c>
      <c r="S52" s="25">
        <f t="shared" si="37"/>
        <v>1</v>
      </c>
      <c r="T52" s="24" t="e">
        <f t="shared" si="38"/>
        <v>#DIV/0!</v>
      </c>
      <c r="U52" s="13">
        <f>IF('Animal experiment'!$D$4&gt;20,20/'Animal experiment'!$D$4,1)</f>
        <v>1</v>
      </c>
      <c r="V52" s="26" t="e">
        <f t="shared" si="39"/>
        <v>#DIV/0!</v>
      </c>
      <c r="W52" s="9" t="e">
        <f t="shared" si="40"/>
        <v>#DIV/0!</v>
      </c>
    </row>
    <row r="53" spans="1:23" x14ac:dyDescent="0.25">
      <c r="A53" s="15">
        <v>24</v>
      </c>
      <c r="B53" s="19">
        <f>A53*'Animal experiment'!$D$3</f>
        <v>0</v>
      </c>
      <c r="C53" s="23" t="e">
        <f t="shared" si="30"/>
        <v>#DIV/0!</v>
      </c>
      <c r="D53" s="23" t="e">
        <f t="shared" si="30"/>
        <v>#DIV/0!</v>
      </c>
      <c r="E53" s="23" t="e">
        <f t="shared" si="30"/>
        <v>#DIV/0!</v>
      </c>
      <c r="F53" s="23" t="e">
        <f t="shared" si="30"/>
        <v>#DIV/0!</v>
      </c>
      <c r="G53" s="23" t="e">
        <f t="shared" si="30"/>
        <v>#DIV/0!</v>
      </c>
      <c r="H53" s="14" t="e">
        <f t="shared" si="31"/>
        <v>#DIV/0!</v>
      </c>
      <c r="J53" s="23" t="e">
        <f t="shared" si="32"/>
        <v>#DIV/0!</v>
      </c>
      <c r="K53" s="23" t="e">
        <f t="shared" si="33"/>
        <v>#DIV/0!</v>
      </c>
      <c r="L53" s="23" t="e">
        <f t="shared" si="34"/>
        <v>#DIV/0!</v>
      </c>
      <c r="M53" s="23" t="e">
        <f t="shared" si="35"/>
        <v>#DIV/0!</v>
      </c>
      <c r="N53" s="23" t="e">
        <f t="shared" si="36"/>
        <v>#DIV/0!</v>
      </c>
      <c r="P53" s="14" t="e">
        <f t="shared" si="28"/>
        <v>#DIV/0!</v>
      </c>
      <c r="Q53" s="14" t="e">
        <f t="shared" si="29"/>
        <v>#DIV/0!</v>
      </c>
      <c r="S53" s="25">
        <f t="shared" si="37"/>
        <v>1</v>
      </c>
      <c r="T53" s="24" t="e">
        <f t="shared" si="38"/>
        <v>#DIV/0!</v>
      </c>
      <c r="U53" s="13">
        <f>IF('Animal experiment'!$D$4&gt;20,20/'Animal experiment'!$D$4,1)</f>
        <v>1</v>
      </c>
      <c r="V53" s="26" t="e">
        <f t="shared" si="39"/>
        <v>#DIV/0!</v>
      </c>
      <c r="W53" s="9" t="e">
        <f t="shared" si="40"/>
        <v>#DIV/0!</v>
      </c>
    </row>
    <row r="54" spans="1:23" ht="20" thickBot="1" x14ac:dyDescent="0.3">
      <c r="A54" s="16">
        <v>26</v>
      </c>
      <c r="B54" s="22">
        <f>A54*'Animal experiment'!$D$3</f>
        <v>0</v>
      </c>
      <c r="C54" s="23" t="e">
        <f>C35*$H54</f>
        <v>#DIV/0!</v>
      </c>
      <c r="D54" s="23" t="e">
        <f t="shared" ref="D54:G54" si="41">D35*$H54</f>
        <v>#DIV/0!</v>
      </c>
      <c r="E54" s="23" t="e">
        <f t="shared" si="41"/>
        <v>#DIV/0!</v>
      </c>
      <c r="F54" s="23" t="e">
        <f t="shared" si="41"/>
        <v>#DIV/0!</v>
      </c>
      <c r="G54" s="23" t="e">
        <f t="shared" si="41"/>
        <v>#DIV/0!</v>
      </c>
      <c r="H54" s="14" t="e">
        <f t="shared" si="31"/>
        <v>#DIV/0!</v>
      </c>
      <c r="J54" s="23" t="e">
        <f t="shared" si="32"/>
        <v>#DIV/0!</v>
      </c>
      <c r="K54" s="23" t="e">
        <f t="shared" si="33"/>
        <v>#DIV/0!</v>
      </c>
      <c r="L54" s="23" t="e">
        <f t="shared" si="34"/>
        <v>#DIV/0!</v>
      </c>
      <c r="M54" s="23" t="e">
        <f t="shared" si="35"/>
        <v>#DIV/0!</v>
      </c>
      <c r="N54" s="23" t="e">
        <f t="shared" si="36"/>
        <v>#DIV/0!</v>
      </c>
      <c r="P54" s="14" t="e">
        <f t="shared" si="28"/>
        <v>#DIV/0!</v>
      </c>
      <c r="Q54" s="14" t="e">
        <f t="shared" si="29"/>
        <v>#DIV/0!</v>
      </c>
      <c r="S54" s="25">
        <f t="shared" si="37"/>
        <v>1</v>
      </c>
      <c r="T54" s="24" t="e">
        <f t="shared" si="38"/>
        <v>#DIV/0!</v>
      </c>
      <c r="U54" s="13">
        <f>IF('Animal experiment'!$D$4&gt;20,20/'Animal experiment'!$D$4,1)</f>
        <v>1</v>
      </c>
      <c r="V54" s="26" t="e">
        <f t="shared" si="39"/>
        <v>#DIV/0!</v>
      </c>
      <c r="W54" s="9" t="e">
        <f t="shared" si="40"/>
        <v>#DIV/0!</v>
      </c>
    </row>
    <row r="57" spans="1:23" ht="20" thickBot="1" x14ac:dyDescent="0.3"/>
    <row r="58" spans="1:23" ht="22" x14ac:dyDescent="0.25">
      <c r="A58" s="18"/>
      <c r="B58" s="21"/>
      <c r="C58" s="34" t="s">
        <v>20</v>
      </c>
      <c r="D58" s="35"/>
      <c r="E58" s="35"/>
      <c r="F58" s="35"/>
      <c r="G58" s="36"/>
      <c r="J58" s="34" t="s">
        <v>20</v>
      </c>
      <c r="K58" s="35"/>
      <c r="L58" s="35"/>
      <c r="M58" s="35"/>
      <c r="N58" s="36"/>
    </row>
    <row r="59" spans="1:23" x14ac:dyDescent="0.25">
      <c r="A59" s="10" t="s">
        <v>7</v>
      </c>
      <c r="B59" s="20" t="s">
        <v>11</v>
      </c>
      <c r="C59" s="1" t="s">
        <v>0</v>
      </c>
      <c r="D59" s="1" t="s">
        <v>1</v>
      </c>
      <c r="E59" s="1" t="s">
        <v>2</v>
      </c>
      <c r="F59" s="1" t="s">
        <v>3</v>
      </c>
      <c r="G59" s="2" t="s">
        <v>4</v>
      </c>
      <c r="H59" s="17" t="e">
        <f>(25/'Animal experiment'!$D$5)</f>
        <v>#DIV/0!</v>
      </c>
      <c r="J59" s="1" t="s">
        <v>0</v>
      </c>
      <c r="K59" s="1" t="s">
        <v>1</v>
      </c>
      <c r="L59" s="1" t="s">
        <v>2</v>
      </c>
      <c r="M59" s="1" t="s">
        <v>3</v>
      </c>
      <c r="N59" s="2" t="s">
        <v>4</v>
      </c>
      <c r="P59" s="11" t="s">
        <v>8</v>
      </c>
      <c r="Q59" s="11" t="s">
        <v>9</v>
      </c>
      <c r="S59" s="11" t="s">
        <v>22</v>
      </c>
      <c r="T59" s="11" t="s">
        <v>23</v>
      </c>
      <c r="U59" s="11" t="s">
        <v>28</v>
      </c>
      <c r="V59" s="11" t="s">
        <v>27</v>
      </c>
    </row>
    <row r="60" spans="1:23" x14ac:dyDescent="0.25">
      <c r="A60" s="15">
        <v>0</v>
      </c>
      <c r="B60" s="19">
        <f>A60*'Animal experiment'!$D$3</f>
        <v>0</v>
      </c>
      <c r="C60" s="23" t="e">
        <f>C22*$H60</f>
        <v>#DIV/0!</v>
      </c>
      <c r="D60" s="23" t="e">
        <f t="shared" ref="D60:G60" si="42">D22*$H60</f>
        <v>#DIV/0!</v>
      </c>
      <c r="E60" s="23" t="e">
        <f t="shared" si="42"/>
        <v>#DIV/0!</v>
      </c>
      <c r="F60" s="23" t="e">
        <f t="shared" si="42"/>
        <v>#DIV/0!</v>
      </c>
      <c r="G60" s="23" t="e">
        <f t="shared" si="42"/>
        <v>#DIV/0!</v>
      </c>
      <c r="H60" s="14" t="e">
        <f>IF($H$59&lt;0.32,0.32,$H$59)</f>
        <v>#DIV/0!</v>
      </c>
      <c r="J60" s="23" t="e">
        <f>IF(C60&gt;C22,C22*0.92,C60)</f>
        <v>#DIV/0!</v>
      </c>
      <c r="K60" s="23" t="e">
        <f t="shared" ref="K60:N60" si="43">IF(D60&gt;D22,D22*0.92,D60)</f>
        <v>#DIV/0!</v>
      </c>
      <c r="L60" s="23" t="e">
        <f t="shared" si="43"/>
        <v>#DIV/0!</v>
      </c>
      <c r="M60" s="23" t="e">
        <f t="shared" si="43"/>
        <v>#DIV/0!</v>
      </c>
      <c r="N60" s="23" t="e">
        <f t="shared" si="43"/>
        <v>#DIV/0!</v>
      </c>
      <c r="P60" s="14" t="e">
        <f t="shared" ref="P60:P73" si="44">AVERAGE(J60:N60)</f>
        <v>#DIV/0!</v>
      </c>
      <c r="Q60" s="14" t="e">
        <f t="shared" ref="Q60:Q73" si="45">STDEV(J60:N60)/SQRT(5)</f>
        <v>#DIV/0!</v>
      </c>
      <c r="S60" s="25">
        <f>IF(B60&gt;60,0.5,1)</f>
        <v>1</v>
      </c>
      <c r="T60" s="24" t="e">
        <f>IF(P60&gt;500,0.8,1)</f>
        <v>#DIV/0!</v>
      </c>
      <c r="U60" s="24">
        <v>1</v>
      </c>
      <c r="V60" s="24" t="e">
        <f>S60*T60*U60*10</f>
        <v>#DIV/0!</v>
      </c>
      <c r="W60" s="9" t="e">
        <f>V60/10</f>
        <v>#DIV/0!</v>
      </c>
    </row>
    <row r="61" spans="1:23" x14ac:dyDescent="0.25">
      <c r="A61" s="15">
        <v>2</v>
      </c>
      <c r="B61" s="19">
        <f>A61*'Animal experiment'!$D$3</f>
        <v>0</v>
      </c>
      <c r="C61" s="23" t="e">
        <f t="shared" ref="C61:G61" si="46">C23*$H61</f>
        <v>#DIV/0!</v>
      </c>
      <c r="D61" s="23" t="e">
        <f t="shared" si="46"/>
        <v>#DIV/0!</v>
      </c>
      <c r="E61" s="23" t="e">
        <f t="shared" si="46"/>
        <v>#DIV/0!</v>
      </c>
      <c r="F61" s="23" t="e">
        <f t="shared" si="46"/>
        <v>#DIV/0!</v>
      </c>
      <c r="G61" s="23" t="e">
        <f t="shared" si="46"/>
        <v>#DIV/0!</v>
      </c>
      <c r="H61" s="14" t="e">
        <f t="shared" ref="H61:H73" si="47">IF($H$59&lt;0.32,0.32,$H$59)</f>
        <v>#DIV/0!</v>
      </c>
      <c r="J61" s="23" t="e">
        <f t="shared" ref="J61:J73" si="48">IF(C61&gt;C23,C23*0.92,C61)</f>
        <v>#DIV/0!</v>
      </c>
      <c r="K61" s="23" t="e">
        <f t="shared" ref="K61:K73" si="49">IF(D61&gt;D23,D23*0.92,D61)</f>
        <v>#DIV/0!</v>
      </c>
      <c r="L61" s="23" t="e">
        <f t="shared" ref="L61:L73" si="50">IF(E61&gt;E23,E23*0.92,E61)</f>
        <v>#DIV/0!</v>
      </c>
      <c r="M61" s="23" t="e">
        <f t="shared" ref="M61:M73" si="51">IF(F61&gt;F23,F23*0.92,F61)</f>
        <v>#DIV/0!</v>
      </c>
      <c r="N61" s="23" t="e">
        <f t="shared" ref="N61:N73" si="52">IF(G61&gt;G23,G23*0.92,G61)</f>
        <v>#DIV/0!</v>
      </c>
      <c r="P61" s="14" t="e">
        <f t="shared" si="44"/>
        <v>#DIV/0!</v>
      </c>
      <c r="Q61" s="14" t="e">
        <f t="shared" si="45"/>
        <v>#DIV/0!</v>
      </c>
      <c r="S61" s="25">
        <f t="shared" ref="S61:S73" si="53">IF(B61&gt;60,0.5,1)</f>
        <v>1</v>
      </c>
      <c r="T61" s="24" t="e">
        <f t="shared" ref="T61:T73" si="54">IF(P61&gt;500,0.8,1)</f>
        <v>#DIV/0!</v>
      </c>
      <c r="U61" s="24">
        <f>IF('Animal experiment'!$D$5&gt;150,150/'Animal experiment'!$D$5,1)</f>
        <v>1</v>
      </c>
      <c r="V61" s="24" t="e">
        <f t="shared" ref="V61:V73" si="55">S61*T61*U61*10</f>
        <v>#DIV/0!</v>
      </c>
      <c r="W61" s="9" t="e">
        <f t="shared" ref="W61:W73" si="56">V61/10</f>
        <v>#DIV/0!</v>
      </c>
    </row>
    <row r="62" spans="1:23" x14ac:dyDescent="0.25">
      <c r="A62" s="15">
        <v>4</v>
      </c>
      <c r="B62" s="19">
        <f>A62*'Animal experiment'!$D$3</f>
        <v>0</v>
      </c>
      <c r="C62" s="23" t="e">
        <f t="shared" ref="C62:G62" si="57">C24*$H62</f>
        <v>#DIV/0!</v>
      </c>
      <c r="D62" s="23" t="e">
        <f t="shared" si="57"/>
        <v>#DIV/0!</v>
      </c>
      <c r="E62" s="23" t="e">
        <f t="shared" si="57"/>
        <v>#DIV/0!</v>
      </c>
      <c r="F62" s="23" t="e">
        <f t="shared" si="57"/>
        <v>#DIV/0!</v>
      </c>
      <c r="G62" s="23" t="e">
        <f t="shared" si="57"/>
        <v>#DIV/0!</v>
      </c>
      <c r="H62" s="14" t="e">
        <f t="shared" si="47"/>
        <v>#DIV/0!</v>
      </c>
      <c r="J62" s="23" t="e">
        <f t="shared" si="48"/>
        <v>#DIV/0!</v>
      </c>
      <c r="K62" s="23" t="e">
        <f t="shared" si="49"/>
        <v>#DIV/0!</v>
      </c>
      <c r="L62" s="23" t="e">
        <f t="shared" si="50"/>
        <v>#DIV/0!</v>
      </c>
      <c r="M62" s="23" t="e">
        <f t="shared" si="51"/>
        <v>#DIV/0!</v>
      </c>
      <c r="N62" s="23" t="e">
        <f t="shared" si="52"/>
        <v>#DIV/0!</v>
      </c>
      <c r="P62" s="14" t="e">
        <f t="shared" si="44"/>
        <v>#DIV/0!</v>
      </c>
      <c r="Q62" s="14" t="e">
        <f t="shared" si="45"/>
        <v>#DIV/0!</v>
      </c>
      <c r="S62" s="25">
        <f t="shared" si="53"/>
        <v>1</v>
      </c>
      <c r="T62" s="24" t="e">
        <f t="shared" si="54"/>
        <v>#DIV/0!</v>
      </c>
      <c r="U62" s="24">
        <f>IF('Animal experiment'!$D$5&gt;150,150/'Animal experiment'!$D$5,1)</f>
        <v>1</v>
      </c>
      <c r="V62" s="24" t="e">
        <f t="shared" si="55"/>
        <v>#DIV/0!</v>
      </c>
      <c r="W62" s="9" t="e">
        <f t="shared" si="56"/>
        <v>#DIV/0!</v>
      </c>
    </row>
    <row r="63" spans="1:23" x14ac:dyDescent="0.25">
      <c r="A63" s="15">
        <v>6</v>
      </c>
      <c r="B63" s="19">
        <f>A63*'Animal experiment'!$D$3</f>
        <v>0</v>
      </c>
      <c r="C63" s="23" t="e">
        <f t="shared" ref="C63:G63" si="58">C25*$H63</f>
        <v>#DIV/0!</v>
      </c>
      <c r="D63" s="23" t="e">
        <f t="shared" si="58"/>
        <v>#DIV/0!</v>
      </c>
      <c r="E63" s="23" t="e">
        <f t="shared" si="58"/>
        <v>#DIV/0!</v>
      </c>
      <c r="F63" s="23" t="e">
        <f t="shared" si="58"/>
        <v>#DIV/0!</v>
      </c>
      <c r="G63" s="23" t="e">
        <f t="shared" si="58"/>
        <v>#DIV/0!</v>
      </c>
      <c r="H63" s="14" t="e">
        <f t="shared" si="47"/>
        <v>#DIV/0!</v>
      </c>
      <c r="J63" s="23" t="e">
        <f t="shared" si="48"/>
        <v>#DIV/0!</v>
      </c>
      <c r="K63" s="23" t="e">
        <f t="shared" si="49"/>
        <v>#DIV/0!</v>
      </c>
      <c r="L63" s="23" t="e">
        <f t="shared" si="50"/>
        <v>#DIV/0!</v>
      </c>
      <c r="M63" s="23" t="e">
        <f t="shared" si="51"/>
        <v>#DIV/0!</v>
      </c>
      <c r="N63" s="23" t="e">
        <f t="shared" si="52"/>
        <v>#DIV/0!</v>
      </c>
      <c r="P63" s="14" t="e">
        <f t="shared" si="44"/>
        <v>#DIV/0!</v>
      </c>
      <c r="Q63" s="14" t="e">
        <f t="shared" si="45"/>
        <v>#DIV/0!</v>
      </c>
      <c r="S63" s="25">
        <f t="shared" si="53"/>
        <v>1</v>
      </c>
      <c r="T63" s="24" t="e">
        <f t="shared" si="54"/>
        <v>#DIV/0!</v>
      </c>
      <c r="U63" s="24">
        <f>IF('Animal experiment'!$D$5&gt;150,150/'Animal experiment'!$D$5,1)</f>
        <v>1</v>
      </c>
      <c r="V63" s="24" t="e">
        <f t="shared" si="55"/>
        <v>#DIV/0!</v>
      </c>
      <c r="W63" s="9" t="e">
        <f t="shared" si="56"/>
        <v>#DIV/0!</v>
      </c>
    </row>
    <row r="64" spans="1:23" x14ac:dyDescent="0.25">
      <c r="A64" s="15">
        <v>8</v>
      </c>
      <c r="B64" s="19">
        <f>A64*'Animal experiment'!$D$3</f>
        <v>0</v>
      </c>
      <c r="C64" s="23" t="e">
        <f t="shared" ref="C64:G64" si="59">C26*$H64</f>
        <v>#DIV/0!</v>
      </c>
      <c r="D64" s="23" t="e">
        <f t="shared" si="59"/>
        <v>#DIV/0!</v>
      </c>
      <c r="E64" s="23" t="e">
        <f t="shared" si="59"/>
        <v>#DIV/0!</v>
      </c>
      <c r="F64" s="23" t="e">
        <f t="shared" si="59"/>
        <v>#DIV/0!</v>
      </c>
      <c r="G64" s="23" t="e">
        <f t="shared" si="59"/>
        <v>#DIV/0!</v>
      </c>
      <c r="H64" s="14" t="e">
        <f t="shared" si="47"/>
        <v>#DIV/0!</v>
      </c>
      <c r="J64" s="23" t="e">
        <f t="shared" si="48"/>
        <v>#DIV/0!</v>
      </c>
      <c r="K64" s="23" t="e">
        <f t="shared" si="49"/>
        <v>#DIV/0!</v>
      </c>
      <c r="L64" s="23" t="e">
        <f t="shared" si="50"/>
        <v>#DIV/0!</v>
      </c>
      <c r="M64" s="23" t="e">
        <f t="shared" si="51"/>
        <v>#DIV/0!</v>
      </c>
      <c r="N64" s="23" t="e">
        <f t="shared" si="52"/>
        <v>#DIV/0!</v>
      </c>
      <c r="P64" s="14" t="e">
        <f t="shared" si="44"/>
        <v>#DIV/0!</v>
      </c>
      <c r="Q64" s="14" t="e">
        <f t="shared" si="45"/>
        <v>#DIV/0!</v>
      </c>
      <c r="S64" s="25">
        <f t="shared" si="53"/>
        <v>1</v>
      </c>
      <c r="T64" s="24" t="e">
        <f t="shared" si="54"/>
        <v>#DIV/0!</v>
      </c>
      <c r="U64" s="24">
        <f>IF('Animal experiment'!$D$5&gt;150,150/'Animal experiment'!$D$5,1)</f>
        <v>1</v>
      </c>
      <c r="V64" s="24" t="e">
        <f t="shared" si="55"/>
        <v>#DIV/0!</v>
      </c>
      <c r="W64" s="9" t="e">
        <f t="shared" si="56"/>
        <v>#DIV/0!</v>
      </c>
    </row>
    <row r="65" spans="1:23" x14ac:dyDescent="0.25">
      <c r="A65" s="15">
        <v>10</v>
      </c>
      <c r="B65" s="19">
        <f>A65*'Animal experiment'!$D$3</f>
        <v>0</v>
      </c>
      <c r="C65" s="23" t="e">
        <f t="shared" ref="C65:G65" si="60">C27*$H65</f>
        <v>#DIV/0!</v>
      </c>
      <c r="D65" s="23" t="e">
        <f t="shared" si="60"/>
        <v>#DIV/0!</v>
      </c>
      <c r="E65" s="23" t="e">
        <f t="shared" si="60"/>
        <v>#DIV/0!</v>
      </c>
      <c r="F65" s="23" t="e">
        <f t="shared" si="60"/>
        <v>#DIV/0!</v>
      </c>
      <c r="G65" s="23" t="e">
        <f t="shared" si="60"/>
        <v>#DIV/0!</v>
      </c>
      <c r="H65" s="14" t="e">
        <f t="shared" si="47"/>
        <v>#DIV/0!</v>
      </c>
      <c r="J65" s="23" t="e">
        <f t="shared" si="48"/>
        <v>#DIV/0!</v>
      </c>
      <c r="K65" s="23" t="e">
        <f t="shared" si="49"/>
        <v>#DIV/0!</v>
      </c>
      <c r="L65" s="23" t="e">
        <f t="shared" si="50"/>
        <v>#DIV/0!</v>
      </c>
      <c r="M65" s="23" t="e">
        <f t="shared" si="51"/>
        <v>#DIV/0!</v>
      </c>
      <c r="N65" s="23" t="e">
        <f t="shared" si="52"/>
        <v>#DIV/0!</v>
      </c>
      <c r="P65" s="14" t="e">
        <f t="shared" si="44"/>
        <v>#DIV/0!</v>
      </c>
      <c r="Q65" s="14" t="e">
        <f t="shared" si="45"/>
        <v>#DIV/0!</v>
      </c>
      <c r="S65" s="25">
        <f t="shared" si="53"/>
        <v>1</v>
      </c>
      <c r="T65" s="24" t="e">
        <f t="shared" si="54"/>
        <v>#DIV/0!</v>
      </c>
      <c r="U65" s="24">
        <f>IF('Animal experiment'!$D$5&gt;150,150/'Animal experiment'!$D$5,1)</f>
        <v>1</v>
      </c>
      <c r="V65" s="24" t="e">
        <f t="shared" si="55"/>
        <v>#DIV/0!</v>
      </c>
      <c r="W65" s="9" t="e">
        <f t="shared" si="56"/>
        <v>#DIV/0!</v>
      </c>
    </row>
    <row r="66" spans="1:23" x14ac:dyDescent="0.25">
      <c r="A66" s="15">
        <v>12</v>
      </c>
      <c r="B66" s="19">
        <f>A66*'Animal experiment'!$D$3</f>
        <v>0</v>
      </c>
      <c r="C66" s="23" t="e">
        <f t="shared" ref="C66:G66" si="61">C28*$H66</f>
        <v>#DIV/0!</v>
      </c>
      <c r="D66" s="23" t="e">
        <f t="shared" si="61"/>
        <v>#DIV/0!</v>
      </c>
      <c r="E66" s="23" t="e">
        <f t="shared" si="61"/>
        <v>#DIV/0!</v>
      </c>
      <c r="F66" s="23" t="e">
        <f t="shared" si="61"/>
        <v>#DIV/0!</v>
      </c>
      <c r="G66" s="23" t="e">
        <f t="shared" si="61"/>
        <v>#DIV/0!</v>
      </c>
      <c r="H66" s="14" t="e">
        <f t="shared" si="47"/>
        <v>#DIV/0!</v>
      </c>
      <c r="J66" s="23" t="e">
        <f t="shared" si="48"/>
        <v>#DIV/0!</v>
      </c>
      <c r="K66" s="23" t="e">
        <f t="shared" si="49"/>
        <v>#DIV/0!</v>
      </c>
      <c r="L66" s="23" t="e">
        <f t="shared" si="50"/>
        <v>#DIV/0!</v>
      </c>
      <c r="M66" s="23" t="e">
        <f t="shared" si="51"/>
        <v>#DIV/0!</v>
      </c>
      <c r="N66" s="23" t="e">
        <f t="shared" si="52"/>
        <v>#DIV/0!</v>
      </c>
      <c r="P66" s="14" t="e">
        <f t="shared" si="44"/>
        <v>#DIV/0!</v>
      </c>
      <c r="Q66" s="14" t="e">
        <f t="shared" si="45"/>
        <v>#DIV/0!</v>
      </c>
      <c r="S66" s="25">
        <f t="shared" si="53"/>
        <v>1</v>
      </c>
      <c r="T66" s="24" t="e">
        <f t="shared" si="54"/>
        <v>#DIV/0!</v>
      </c>
      <c r="U66" s="24">
        <f>IF('Animal experiment'!$D$5&gt;150,150/'Animal experiment'!$D$5,1)</f>
        <v>1</v>
      </c>
      <c r="V66" s="24" t="e">
        <f t="shared" si="55"/>
        <v>#DIV/0!</v>
      </c>
      <c r="W66" s="9" t="e">
        <f t="shared" si="56"/>
        <v>#DIV/0!</v>
      </c>
    </row>
    <row r="67" spans="1:23" x14ac:dyDescent="0.25">
      <c r="A67" s="15">
        <v>14</v>
      </c>
      <c r="B67" s="19">
        <f>A67*'Animal experiment'!$D$3</f>
        <v>0</v>
      </c>
      <c r="C67" s="23" t="e">
        <f t="shared" ref="C67:G67" si="62">C29*$H67</f>
        <v>#DIV/0!</v>
      </c>
      <c r="D67" s="23" t="e">
        <f t="shared" si="62"/>
        <v>#DIV/0!</v>
      </c>
      <c r="E67" s="23" t="e">
        <f t="shared" si="62"/>
        <v>#DIV/0!</v>
      </c>
      <c r="F67" s="23" t="e">
        <f t="shared" si="62"/>
        <v>#DIV/0!</v>
      </c>
      <c r="G67" s="23" t="e">
        <f t="shared" si="62"/>
        <v>#DIV/0!</v>
      </c>
      <c r="H67" s="14" t="e">
        <f t="shared" si="47"/>
        <v>#DIV/0!</v>
      </c>
      <c r="J67" s="23" t="e">
        <f t="shared" si="48"/>
        <v>#DIV/0!</v>
      </c>
      <c r="K67" s="23" t="e">
        <f t="shared" si="49"/>
        <v>#DIV/0!</v>
      </c>
      <c r="L67" s="23" t="e">
        <f t="shared" si="50"/>
        <v>#DIV/0!</v>
      </c>
      <c r="M67" s="23" t="e">
        <f t="shared" si="51"/>
        <v>#DIV/0!</v>
      </c>
      <c r="N67" s="23" t="e">
        <f t="shared" si="52"/>
        <v>#DIV/0!</v>
      </c>
      <c r="P67" s="14" t="e">
        <f t="shared" si="44"/>
        <v>#DIV/0!</v>
      </c>
      <c r="Q67" s="14" t="e">
        <f t="shared" si="45"/>
        <v>#DIV/0!</v>
      </c>
      <c r="S67" s="25">
        <f t="shared" si="53"/>
        <v>1</v>
      </c>
      <c r="T67" s="24" t="e">
        <f t="shared" si="54"/>
        <v>#DIV/0!</v>
      </c>
      <c r="U67" s="24">
        <f>IF('Animal experiment'!$D$5&gt;150,150/'Animal experiment'!$D$5,1)</f>
        <v>1</v>
      </c>
      <c r="V67" s="24" t="e">
        <f t="shared" si="55"/>
        <v>#DIV/0!</v>
      </c>
      <c r="W67" s="9" t="e">
        <f t="shared" si="56"/>
        <v>#DIV/0!</v>
      </c>
    </row>
    <row r="68" spans="1:23" x14ac:dyDescent="0.25">
      <c r="A68" s="15">
        <v>16</v>
      </c>
      <c r="B68" s="19">
        <f>A68*'Animal experiment'!$D$3</f>
        <v>0</v>
      </c>
      <c r="C68" s="23" t="e">
        <f t="shared" ref="C68:G68" si="63">C30*$H68</f>
        <v>#DIV/0!</v>
      </c>
      <c r="D68" s="23" t="e">
        <f t="shared" si="63"/>
        <v>#DIV/0!</v>
      </c>
      <c r="E68" s="23" t="e">
        <f t="shared" si="63"/>
        <v>#DIV/0!</v>
      </c>
      <c r="F68" s="23" t="e">
        <f t="shared" si="63"/>
        <v>#DIV/0!</v>
      </c>
      <c r="G68" s="23" t="e">
        <f t="shared" si="63"/>
        <v>#DIV/0!</v>
      </c>
      <c r="H68" s="14" t="e">
        <f t="shared" si="47"/>
        <v>#DIV/0!</v>
      </c>
      <c r="J68" s="23" t="e">
        <f t="shared" si="48"/>
        <v>#DIV/0!</v>
      </c>
      <c r="K68" s="23" t="e">
        <f t="shared" si="49"/>
        <v>#DIV/0!</v>
      </c>
      <c r="L68" s="23" t="e">
        <f t="shared" si="50"/>
        <v>#DIV/0!</v>
      </c>
      <c r="M68" s="23" t="e">
        <f t="shared" si="51"/>
        <v>#DIV/0!</v>
      </c>
      <c r="N68" s="23" t="e">
        <f t="shared" si="52"/>
        <v>#DIV/0!</v>
      </c>
      <c r="P68" s="14" t="e">
        <f t="shared" si="44"/>
        <v>#DIV/0!</v>
      </c>
      <c r="Q68" s="14" t="e">
        <f t="shared" si="45"/>
        <v>#DIV/0!</v>
      </c>
      <c r="S68" s="25">
        <f t="shared" si="53"/>
        <v>1</v>
      </c>
      <c r="T68" s="24" t="e">
        <f t="shared" si="54"/>
        <v>#DIV/0!</v>
      </c>
      <c r="U68" s="24">
        <f>IF('Animal experiment'!$D$5&gt;150,150/'Animal experiment'!$D$5,1)</f>
        <v>1</v>
      </c>
      <c r="V68" s="24" t="e">
        <f t="shared" si="55"/>
        <v>#DIV/0!</v>
      </c>
      <c r="W68" s="9" t="e">
        <f t="shared" si="56"/>
        <v>#DIV/0!</v>
      </c>
    </row>
    <row r="69" spans="1:23" x14ac:dyDescent="0.25">
      <c r="A69" s="15">
        <v>18</v>
      </c>
      <c r="B69" s="19">
        <f>A69*'Animal experiment'!$D$3</f>
        <v>0</v>
      </c>
      <c r="C69" s="23" t="e">
        <f t="shared" ref="C69:G69" si="64">C31*$H69</f>
        <v>#DIV/0!</v>
      </c>
      <c r="D69" s="23" t="e">
        <f t="shared" si="64"/>
        <v>#DIV/0!</v>
      </c>
      <c r="E69" s="23" t="e">
        <f t="shared" si="64"/>
        <v>#DIV/0!</v>
      </c>
      <c r="F69" s="23" t="e">
        <f t="shared" si="64"/>
        <v>#DIV/0!</v>
      </c>
      <c r="G69" s="23" t="e">
        <f t="shared" si="64"/>
        <v>#DIV/0!</v>
      </c>
      <c r="H69" s="14" t="e">
        <f t="shared" si="47"/>
        <v>#DIV/0!</v>
      </c>
      <c r="J69" s="23" t="e">
        <f t="shared" si="48"/>
        <v>#DIV/0!</v>
      </c>
      <c r="K69" s="23" t="e">
        <f t="shared" si="49"/>
        <v>#DIV/0!</v>
      </c>
      <c r="L69" s="23" t="e">
        <f t="shared" si="50"/>
        <v>#DIV/0!</v>
      </c>
      <c r="M69" s="23" t="e">
        <f t="shared" si="51"/>
        <v>#DIV/0!</v>
      </c>
      <c r="N69" s="23" t="e">
        <f t="shared" si="52"/>
        <v>#DIV/0!</v>
      </c>
      <c r="P69" s="14" t="e">
        <f t="shared" si="44"/>
        <v>#DIV/0!</v>
      </c>
      <c r="Q69" s="14" t="e">
        <f t="shared" si="45"/>
        <v>#DIV/0!</v>
      </c>
      <c r="S69" s="25">
        <f t="shared" si="53"/>
        <v>1</v>
      </c>
      <c r="T69" s="24" t="e">
        <f t="shared" si="54"/>
        <v>#DIV/0!</v>
      </c>
      <c r="U69" s="24">
        <f>IF('Animal experiment'!$D$5&gt;150,150/'Animal experiment'!$D$5,1)</f>
        <v>1</v>
      </c>
      <c r="V69" s="24" t="e">
        <f t="shared" si="55"/>
        <v>#DIV/0!</v>
      </c>
      <c r="W69" s="9" t="e">
        <f t="shared" si="56"/>
        <v>#DIV/0!</v>
      </c>
    </row>
    <row r="70" spans="1:23" x14ac:dyDescent="0.25">
      <c r="A70" s="15">
        <v>20</v>
      </c>
      <c r="B70" s="19">
        <f>A70*'Animal experiment'!$D$3</f>
        <v>0</v>
      </c>
      <c r="C70" s="23" t="e">
        <f t="shared" ref="C70:G70" si="65">C32*$H70</f>
        <v>#DIV/0!</v>
      </c>
      <c r="D70" s="23" t="e">
        <f t="shared" si="65"/>
        <v>#DIV/0!</v>
      </c>
      <c r="E70" s="23" t="e">
        <f t="shared" si="65"/>
        <v>#DIV/0!</v>
      </c>
      <c r="F70" s="23" t="e">
        <f t="shared" si="65"/>
        <v>#DIV/0!</v>
      </c>
      <c r="G70" s="23" t="e">
        <f t="shared" si="65"/>
        <v>#DIV/0!</v>
      </c>
      <c r="H70" s="14" t="e">
        <f t="shared" si="47"/>
        <v>#DIV/0!</v>
      </c>
      <c r="J70" s="23" t="e">
        <f t="shared" si="48"/>
        <v>#DIV/0!</v>
      </c>
      <c r="K70" s="23" t="e">
        <f t="shared" si="49"/>
        <v>#DIV/0!</v>
      </c>
      <c r="L70" s="23" t="e">
        <f t="shared" si="50"/>
        <v>#DIV/0!</v>
      </c>
      <c r="M70" s="23" t="e">
        <f t="shared" si="51"/>
        <v>#DIV/0!</v>
      </c>
      <c r="N70" s="23" t="e">
        <f t="shared" si="52"/>
        <v>#DIV/0!</v>
      </c>
      <c r="P70" s="14" t="e">
        <f t="shared" si="44"/>
        <v>#DIV/0!</v>
      </c>
      <c r="Q70" s="14" t="e">
        <f t="shared" si="45"/>
        <v>#DIV/0!</v>
      </c>
      <c r="S70" s="25">
        <f t="shared" si="53"/>
        <v>1</v>
      </c>
      <c r="T70" s="24" t="e">
        <f t="shared" si="54"/>
        <v>#DIV/0!</v>
      </c>
      <c r="U70" s="24">
        <f>IF('Animal experiment'!$D$5&gt;150,150/'Animal experiment'!$D$5,1)</f>
        <v>1</v>
      </c>
      <c r="V70" s="24" t="e">
        <f t="shared" si="55"/>
        <v>#DIV/0!</v>
      </c>
      <c r="W70" s="9" t="e">
        <f t="shared" si="56"/>
        <v>#DIV/0!</v>
      </c>
    </row>
    <row r="71" spans="1:23" x14ac:dyDescent="0.25">
      <c r="A71" s="15">
        <v>22</v>
      </c>
      <c r="B71" s="19">
        <f>A71*'Animal experiment'!$D$3</f>
        <v>0</v>
      </c>
      <c r="C71" s="23" t="e">
        <f t="shared" ref="C71:G71" si="66">C33*$H71</f>
        <v>#DIV/0!</v>
      </c>
      <c r="D71" s="23" t="e">
        <f t="shared" si="66"/>
        <v>#DIV/0!</v>
      </c>
      <c r="E71" s="23" t="e">
        <f t="shared" si="66"/>
        <v>#DIV/0!</v>
      </c>
      <c r="F71" s="23" t="e">
        <f t="shared" si="66"/>
        <v>#DIV/0!</v>
      </c>
      <c r="G71" s="23" t="e">
        <f t="shared" si="66"/>
        <v>#DIV/0!</v>
      </c>
      <c r="H71" s="14" t="e">
        <f t="shared" si="47"/>
        <v>#DIV/0!</v>
      </c>
      <c r="J71" s="23" t="e">
        <f t="shared" si="48"/>
        <v>#DIV/0!</v>
      </c>
      <c r="K71" s="23" t="e">
        <f t="shared" si="49"/>
        <v>#DIV/0!</v>
      </c>
      <c r="L71" s="23" t="e">
        <f t="shared" si="50"/>
        <v>#DIV/0!</v>
      </c>
      <c r="M71" s="23" t="e">
        <f t="shared" si="51"/>
        <v>#DIV/0!</v>
      </c>
      <c r="N71" s="23" t="e">
        <f t="shared" si="52"/>
        <v>#DIV/0!</v>
      </c>
      <c r="P71" s="14" t="e">
        <f t="shared" si="44"/>
        <v>#DIV/0!</v>
      </c>
      <c r="Q71" s="14" t="e">
        <f t="shared" si="45"/>
        <v>#DIV/0!</v>
      </c>
      <c r="S71" s="25">
        <f t="shared" si="53"/>
        <v>1</v>
      </c>
      <c r="T71" s="24" t="e">
        <f t="shared" si="54"/>
        <v>#DIV/0!</v>
      </c>
      <c r="U71" s="24">
        <f>IF('Animal experiment'!$D$5&gt;150,150/'Animal experiment'!$D$5,1)</f>
        <v>1</v>
      </c>
      <c r="V71" s="24" t="e">
        <f t="shared" si="55"/>
        <v>#DIV/0!</v>
      </c>
      <c r="W71" s="9" t="e">
        <f t="shared" si="56"/>
        <v>#DIV/0!</v>
      </c>
    </row>
    <row r="72" spans="1:23" x14ac:dyDescent="0.25">
      <c r="A72" s="15">
        <v>24</v>
      </c>
      <c r="B72" s="19">
        <f>A72*'Animal experiment'!$D$3</f>
        <v>0</v>
      </c>
      <c r="C72" s="23" t="e">
        <f t="shared" ref="C72:G72" si="67">C34*$H72</f>
        <v>#DIV/0!</v>
      </c>
      <c r="D72" s="23" t="e">
        <f t="shared" si="67"/>
        <v>#DIV/0!</v>
      </c>
      <c r="E72" s="23" t="e">
        <f t="shared" si="67"/>
        <v>#DIV/0!</v>
      </c>
      <c r="F72" s="23" t="e">
        <f t="shared" si="67"/>
        <v>#DIV/0!</v>
      </c>
      <c r="G72" s="23" t="e">
        <f t="shared" si="67"/>
        <v>#DIV/0!</v>
      </c>
      <c r="H72" s="14" t="e">
        <f t="shared" si="47"/>
        <v>#DIV/0!</v>
      </c>
      <c r="J72" s="23" t="e">
        <f t="shared" si="48"/>
        <v>#DIV/0!</v>
      </c>
      <c r="K72" s="23" t="e">
        <f t="shared" si="49"/>
        <v>#DIV/0!</v>
      </c>
      <c r="L72" s="23" t="e">
        <f t="shared" si="50"/>
        <v>#DIV/0!</v>
      </c>
      <c r="M72" s="23" t="e">
        <f t="shared" si="51"/>
        <v>#DIV/0!</v>
      </c>
      <c r="N72" s="23" t="e">
        <f t="shared" si="52"/>
        <v>#DIV/0!</v>
      </c>
      <c r="P72" s="14" t="e">
        <f t="shared" si="44"/>
        <v>#DIV/0!</v>
      </c>
      <c r="Q72" s="14" t="e">
        <f t="shared" si="45"/>
        <v>#DIV/0!</v>
      </c>
      <c r="S72" s="25">
        <f t="shared" si="53"/>
        <v>1</v>
      </c>
      <c r="T72" s="24" t="e">
        <f t="shared" si="54"/>
        <v>#DIV/0!</v>
      </c>
      <c r="U72" s="24">
        <f>IF('Animal experiment'!$D$5&gt;150,150/'Animal experiment'!$D$5,1)</f>
        <v>1</v>
      </c>
      <c r="V72" s="24" t="e">
        <f t="shared" si="55"/>
        <v>#DIV/0!</v>
      </c>
      <c r="W72" s="9" t="e">
        <f t="shared" si="56"/>
        <v>#DIV/0!</v>
      </c>
    </row>
    <row r="73" spans="1:23" ht="20" thickBot="1" x14ac:dyDescent="0.3">
      <c r="A73" s="16">
        <v>26</v>
      </c>
      <c r="B73" s="22">
        <f>A73*'Animal experiment'!$D$3</f>
        <v>0</v>
      </c>
      <c r="C73" s="23" t="e">
        <f t="shared" ref="C73:G73" si="68">C35*$H73</f>
        <v>#DIV/0!</v>
      </c>
      <c r="D73" s="23" t="e">
        <f t="shared" si="68"/>
        <v>#DIV/0!</v>
      </c>
      <c r="E73" s="23" t="e">
        <f t="shared" si="68"/>
        <v>#DIV/0!</v>
      </c>
      <c r="F73" s="23" t="e">
        <f t="shared" si="68"/>
        <v>#DIV/0!</v>
      </c>
      <c r="G73" s="23" t="e">
        <f t="shared" si="68"/>
        <v>#DIV/0!</v>
      </c>
      <c r="H73" s="14" t="e">
        <f t="shared" si="47"/>
        <v>#DIV/0!</v>
      </c>
      <c r="J73" s="23" t="e">
        <f t="shared" si="48"/>
        <v>#DIV/0!</v>
      </c>
      <c r="K73" s="23" t="e">
        <f t="shared" si="49"/>
        <v>#DIV/0!</v>
      </c>
      <c r="L73" s="23" t="e">
        <f t="shared" si="50"/>
        <v>#DIV/0!</v>
      </c>
      <c r="M73" s="23" t="e">
        <f t="shared" si="51"/>
        <v>#DIV/0!</v>
      </c>
      <c r="N73" s="23" t="e">
        <f t="shared" si="52"/>
        <v>#DIV/0!</v>
      </c>
      <c r="P73" s="14" t="e">
        <f t="shared" si="44"/>
        <v>#DIV/0!</v>
      </c>
      <c r="Q73" s="14" t="e">
        <f t="shared" si="45"/>
        <v>#DIV/0!</v>
      </c>
      <c r="S73" s="25">
        <f t="shared" si="53"/>
        <v>1</v>
      </c>
      <c r="T73" s="24" t="e">
        <f t="shared" si="54"/>
        <v>#DIV/0!</v>
      </c>
      <c r="U73" s="24">
        <f>IF('Animal experiment'!$D$5&gt;150,150/'Animal experiment'!$D$5,1)</f>
        <v>1</v>
      </c>
      <c r="V73" s="24" t="e">
        <f t="shared" si="55"/>
        <v>#DIV/0!</v>
      </c>
      <c r="W73" s="9" t="e">
        <f t="shared" si="56"/>
        <v>#DIV/0!</v>
      </c>
    </row>
    <row r="76" spans="1:23" ht="20" thickBot="1" x14ac:dyDescent="0.3"/>
    <row r="77" spans="1:23" ht="22" x14ac:dyDescent="0.25">
      <c r="A77" s="18"/>
      <c r="B77" s="21"/>
      <c r="C77" s="34" t="s">
        <v>21</v>
      </c>
      <c r="D77" s="35"/>
      <c r="E77" s="35"/>
      <c r="F77" s="35"/>
      <c r="G77" s="36"/>
    </row>
    <row r="78" spans="1:23" x14ac:dyDescent="0.25">
      <c r="A78" s="10" t="s">
        <v>7</v>
      </c>
      <c r="B78" s="20" t="s">
        <v>11</v>
      </c>
      <c r="C78" s="1" t="s">
        <v>0</v>
      </c>
      <c r="D78" s="1" t="s">
        <v>1</v>
      </c>
      <c r="E78" s="1" t="s">
        <v>2</v>
      </c>
      <c r="F78" s="1" t="s">
        <v>3</v>
      </c>
      <c r="G78" s="2" t="s">
        <v>4</v>
      </c>
      <c r="H78" s="9" t="e">
        <f>1/'Animal experiment'!D6</f>
        <v>#DIV/0!</v>
      </c>
      <c r="I78" s="11" t="s">
        <v>8</v>
      </c>
      <c r="J78" s="11" t="s">
        <v>9</v>
      </c>
      <c r="L78" s="11" t="s">
        <v>22</v>
      </c>
      <c r="M78" s="11" t="s">
        <v>23</v>
      </c>
      <c r="N78" s="11" t="s">
        <v>30</v>
      </c>
      <c r="O78" s="11" t="s">
        <v>29</v>
      </c>
    </row>
    <row r="79" spans="1:23" x14ac:dyDescent="0.25">
      <c r="A79" s="15">
        <v>0</v>
      </c>
      <c r="B79" s="19">
        <f>A79*'Animal experiment'!$D$3</f>
        <v>0</v>
      </c>
      <c r="C79" s="23" t="e">
        <f>C22*$H79</f>
        <v>#DIV/0!</v>
      </c>
      <c r="D79" s="23" t="e">
        <f t="shared" ref="D79:G79" si="69">D22*$H79</f>
        <v>#DIV/0!</v>
      </c>
      <c r="E79" s="23" t="e">
        <f t="shared" si="69"/>
        <v>#DIV/0!</v>
      </c>
      <c r="F79" s="23" t="e">
        <f t="shared" si="69"/>
        <v>#DIV/0!</v>
      </c>
      <c r="G79" s="23" t="e">
        <f t="shared" si="69"/>
        <v>#DIV/0!</v>
      </c>
      <c r="H79" s="9" t="e">
        <f>IF($H$78&gt;0,0.9,0.9)</f>
        <v>#DIV/0!</v>
      </c>
      <c r="I79" s="14" t="e">
        <f>AVERAGE(C79:G79)</f>
        <v>#DIV/0!</v>
      </c>
      <c r="J79" s="14" t="e">
        <f>STDEV(C79:G79)/SQRT(5)</f>
        <v>#DIV/0!</v>
      </c>
      <c r="L79" s="25">
        <f>IF(B79&gt;60,0.5,1)</f>
        <v>1</v>
      </c>
      <c r="M79" s="24" t="e">
        <f>IF(I79&gt;500,0.8,1)</f>
        <v>#DIV/0!</v>
      </c>
      <c r="N79" s="24">
        <v>1</v>
      </c>
      <c r="O79" s="24" t="e">
        <f>L79*M79*N79*10</f>
        <v>#DIV/0!</v>
      </c>
      <c r="P79" s="9" t="e">
        <f>O79/10</f>
        <v>#DIV/0!</v>
      </c>
    </row>
    <row r="80" spans="1:23" x14ac:dyDescent="0.25">
      <c r="A80" s="15">
        <v>2</v>
      </c>
      <c r="B80" s="19">
        <f>A80*'Animal experiment'!$D$3</f>
        <v>0</v>
      </c>
      <c r="C80" s="23" t="e">
        <f t="shared" ref="C80:G80" si="70">C23*$H80</f>
        <v>#DIV/0!</v>
      </c>
      <c r="D80" s="23" t="e">
        <f t="shared" si="70"/>
        <v>#DIV/0!</v>
      </c>
      <c r="E80" s="23" t="e">
        <f t="shared" si="70"/>
        <v>#DIV/0!</v>
      </c>
      <c r="F80" s="23" t="e">
        <f t="shared" si="70"/>
        <v>#DIV/0!</v>
      </c>
      <c r="G80" s="23" t="e">
        <f t="shared" si="70"/>
        <v>#DIV/0!</v>
      </c>
      <c r="H80" s="9" t="e">
        <f t="shared" ref="H80:H92" si="71">IF($H$78&gt;0,0.9,0.9)</f>
        <v>#DIV/0!</v>
      </c>
      <c r="I80" s="14" t="e">
        <f t="shared" ref="I80:I92" si="72">AVERAGE(C80:G80)</f>
        <v>#DIV/0!</v>
      </c>
      <c r="J80" s="14" t="e">
        <f t="shared" ref="J80:J92" si="73">STDEV(C80:G80)/SQRT(5)</f>
        <v>#DIV/0!</v>
      </c>
      <c r="L80" s="25">
        <f t="shared" ref="L80:L92" si="74">IF(B80&gt;60,0.5,1)</f>
        <v>1</v>
      </c>
      <c r="M80" s="24" t="e">
        <f t="shared" ref="M80:M92" si="75">IF(I80&gt;500,0.8,1)</f>
        <v>#DIV/0!</v>
      </c>
      <c r="N80" s="24">
        <f>IF('Animal experiment'!$D$6&gt;100,100/'Animal experiment'!$D$6,1)</f>
        <v>1</v>
      </c>
      <c r="O80" s="24" t="e">
        <f t="shared" ref="O80:O91" si="76">L80*M80*N80*10</f>
        <v>#DIV/0!</v>
      </c>
      <c r="P80" s="9" t="e">
        <f t="shared" ref="P80:P92" si="77">O80/10</f>
        <v>#DIV/0!</v>
      </c>
    </row>
    <row r="81" spans="1:16" x14ac:dyDescent="0.25">
      <c r="A81" s="15">
        <v>4</v>
      </c>
      <c r="B81" s="19">
        <f>A81*'Animal experiment'!$D$3</f>
        <v>0</v>
      </c>
      <c r="C81" s="23" t="e">
        <f t="shared" ref="C81:G81" si="78">C24*$H81</f>
        <v>#DIV/0!</v>
      </c>
      <c r="D81" s="23" t="e">
        <f t="shared" si="78"/>
        <v>#DIV/0!</v>
      </c>
      <c r="E81" s="23" t="e">
        <f t="shared" si="78"/>
        <v>#DIV/0!</v>
      </c>
      <c r="F81" s="23" t="e">
        <f t="shared" si="78"/>
        <v>#DIV/0!</v>
      </c>
      <c r="G81" s="23" t="e">
        <f t="shared" si="78"/>
        <v>#DIV/0!</v>
      </c>
      <c r="H81" s="9" t="e">
        <f t="shared" si="71"/>
        <v>#DIV/0!</v>
      </c>
      <c r="I81" s="14" t="e">
        <f t="shared" si="72"/>
        <v>#DIV/0!</v>
      </c>
      <c r="J81" s="14" t="e">
        <f t="shared" si="73"/>
        <v>#DIV/0!</v>
      </c>
      <c r="L81" s="25">
        <f t="shared" si="74"/>
        <v>1</v>
      </c>
      <c r="M81" s="24" t="e">
        <f t="shared" si="75"/>
        <v>#DIV/0!</v>
      </c>
      <c r="N81" s="24">
        <f>IF('Animal experiment'!$D$6&gt;100,100/'Animal experiment'!$D$6,1)</f>
        <v>1</v>
      </c>
      <c r="O81" s="24" t="e">
        <f t="shared" si="76"/>
        <v>#DIV/0!</v>
      </c>
      <c r="P81" s="9" t="e">
        <f t="shared" si="77"/>
        <v>#DIV/0!</v>
      </c>
    </row>
    <row r="82" spans="1:16" x14ac:dyDescent="0.25">
      <c r="A82" s="15">
        <v>6</v>
      </c>
      <c r="B82" s="19">
        <f>A82*'Animal experiment'!$D$3</f>
        <v>0</v>
      </c>
      <c r="C82" s="23" t="e">
        <f t="shared" ref="C82:G82" si="79">C25*$H82</f>
        <v>#DIV/0!</v>
      </c>
      <c r="D82" s="23" t="e">
        <f t="shared" si="79"/>
        <v>#DIV/0!</v>
      </c>
      <c r="E82" s="23" t="e">
        <f t="shared" si="79"/>
        <v>#DIV/0!</v>
      </c>
      <c r="F82" s="23" t="e">
        <f t="shared" si="79"/>
        <v>#DIV/0!</v>
      </c>
      <c r="G82" s="23" t="e">
        <f t="shared" si="79"/>
        <v>#DIV/0!</v>
      </c>
      <c r="H82" s="9" t="e">
        <f t="shared" si="71"/>
        <v>#DIV/0!</v>
      </c>
      <c r="I82" s="14" t="e">
        <f t="shared" si="72"/>
        <v>#DIV/0!</v>
      </c>
      <c r="J82" s="14" t="e">
        <f t="shared" si="73"/>
        <v>#DIV/0!</v>
      </c>
      <c r="L82" s="25">
        <f t="shared" si="74"/>
        <v>1</v>
      </c>
      <c r="M82" s="24" t="e">
        <f t="shared" si="75"/>
        <v>#DIV/0!</v>
      </c>
      <c r="N82" s="24">
        <f>IF('Animal experiment'!$D$6&gt;100,100/'Animal experiment'!$D$6,1)</f>
        <v>1</v>
      </c>
      <c r="O82" s="24" t="e">
        <f t="shared" si="76"/>
        <v>#DIV/0!</v>
      </c>
      <c r="P82" s="9" t="e">
        <f t="shared" si="77"/>
        <v>#DIV/0!</v>
      </c>
    </row>
    <row r="83" spans="1:16" x14ac:dyDescent="0.25">
      <c r="A83" s="15">
        <v>8</v>
      </c>
      <c r="B83" s="19">
        <f>A83*'Animal experiment'!$D$3</f>
        <v>0</v>
      </c>
      <c r="C83" s="23" t="e">
        <f t="shared" ref="C83:G83" si="80">C26*$H83</f>
        <v>#DIV/0!</v>
      </c>
      <c r="D83" s="23" t="e">
        <f t="shared" si="80"/>
        <v>#DIV/0!</v>
      </c>
      <c r="E83" s="23" t="e">
        <f t="shared" si="80"/>
        <v>#DIV/0!</v>
      </c>
      <c r="F83" s="23" t="e">
        <f t="shared" si="80"/>
        <v>#DIV/0!</v>
      </c>
      <c r="G83" s="23" t="e">
        <f t="shared" si="80"/>
        <v>#DIV/0!</v>
      </c>
      <c r="H83" s="9" t="e">
        <f t="shared" si="71"/>
        <v>#DIV/0!</v>
      </c>
      <c r="I83" s="14" t="e">
        <f t="shared" si="72"/>
        <v>#DIV/0!</v>
      </c>
      <c r="J83" s="14" t="e">
        <f t="shared" si="73"/>
        <v>#DIV/0!</v>
      </c>
      <c r="L83" s="25">
        <f t="shared" si="74"/>
        <v>1</v>
      </c>
      <c r="M83" s="24" t="e">
        <f t="shared" si="75"/>
        <v>#DIV/0!</v>
      </c>
      <c r="N83" s="24">
        <f>IF('Animal experiment'!$D$6&gt;100,100/'Animal experiment'!$D$6,1)</f>
        <v>1</v>
      </c>
      <c r="O83" s="24" t="e">
        <f t="shared" si="76"/>
        <v>#DIV/0!</v>
      </c>
      <c r="P83" s="9" t="e">
        <f t="shared" si="77"/>
        <v>#DIV/0!</v>
      </c>
    </row>
    <row r="84" spans="1:16" x14ac:dyDescent="0.25">
      <c r="A84" s="15">
        <v>10</v>
      </c>
      <c r="B84" s="19">
        <f>A84*'Animal experiment'!$D$3</f>
        <v>0</v>
      </c>
      <c r="C84" s="23" t="e">
        <f t="shared" ref="C84:G84" si="81">C27*$H84</f>
        <v>#DIV/0!</v>
      </c>
      <c r="D84" s="23" t="e">
        <f t="shared" si="81"/>
        <v>#DIV/0!</v>
      </c>
      <c r="E84" s="23" t="e">
        <f t="shared" si="81"/>
        <v>#DIV/0!</v>
      </c>
      <c r="F84" s="23" t="e">
        <f t="shared" si="81"/>
        <v>#DIV/0!</v>
      </c>
      <c r="G84" s="23" t="e">
        <f t="shared" si="81"/>
        <v>#DIV/0!</v>
      </c>
      <c r="H84" s="9" t="e">
        <f t="shared" si="71"/>
        <v>#DIV/0!</v>
      </c>
      <c r="I84" s="14" t="e">
        <f t="shared" si="72"/>
        <v>#DIV/0!</v>
      </c>
      <c r="J84" s="14" t="e">
        <f t="shared" si="73"/>
        <v>#DIV/0!</v>
      </c>
      <c r="L84" s="25">
        <f t="shared" si="74"/>
        <v>1</v>
      </c>
      <c r="M84" s="24" t="e">
        <f t="shared" si="75"/>
        <v>#DIV/0!</v>
      </c>
      <c r="N84" s="24">
        <f>IF('Animal experiment'!$D$6&gt;100,100/'Animal experiment'!$D$6,1)</f>
        <v>1</v>
      </c>
      <c r="O84" s="24" t="e">
        <f t="shared" si="76"/>
        <v>#DIV/0!</v>
      </c>
      <c r="P84" s="9" t="e">
        <f t="shared" si="77"/>
        <v>#DIV/0!</v>
      </c>
    </row>
    <row r="85" spans="1:16" x14ac:dyDescent="0.25">
      <c r="A85" s="15">
        <v>12</v>
      </c>
      <c r="B85" s="19">
        <f>A85*'Animal experiment'!$D$3</f>
        <v>0</v>
      </c>
      <c r="C85" s="23" t="e">
        <f t="shared" ref="C85:G85" si="82">C28*$H85</f>
        <v>#DIV/0!</v>
      </c>
      <c r="D85" s="23" t="e">
        <f t="shared" si="82"/>
        <v>#DIV/0!</v>
      </c>
      <c r="E85" s="23" t="e">
        <f t="shared" si="82"/>
        <v>#DIV/0!</v>
      </c>
      <c r="F85" s="23" t="e">
        <f t="shared" si="82"/>
        <v>#DIV/0!</v>
      </c>
      <c r="G85" s="23" t="e">
        <f t="shared" si="82"/>
        <v>#DIV/0!</v>
      </c>
      <c r="H85" s="9" t="e">
        <f t="shared" si="71"/>
        <v>#DIV/0!</v>
      </c>
      <c r="I85" s="14" t="e">
        <f t="shared" si="72"/>
        <v>#DIV/0!</v>
      </c>
      <c r="J85" s="14" t="e">
        <f t="shared" si="73"/>
        <v>#DIV/0!</v>
      </c>
      <c r="L85" s="25">
        <f t="shared" si="74"/>
        <v>1</v>
      </c>
      <c r="M85" s="24" t="e">
        <f t="shared" si="75"/>
        <v>#DIV/0!</v>
      </c>
      <c r="N85" s="24">
        <f>IF('Animal experiment'!$D$6&gt;100,100/'Animal experiment'!$D$6,1)</f>
        <v>1</v>
      </c>
      <c r="O85" s="24" t="e">
        <f t="shared" si="76"/>
        <v>#DIV/0!</v>
      </c>
      <c r="P85" s="9" t="e">
        <f t="shared" si="77"/>
        <v>#DIV/0!</v>
      </c>
    </row>
    <row r="86" spans="1:16" x14ac:dyDescent="0.25">
      <c r="A86" s="15">
        <v>14</v>
      </c>
      <c r="B86" s="19">
        <f>A86*'Animal experiment'!$D$3</f>
        <v>0</v>
      </c>
      <c r="C86" s="23" t="e">
        <f t="shared" ref="C86:G86" si="83">C29*$H86</f>
        <v>#DIV/0!</v>
      </c>
      <c r="D86" s="23" t="e">
        <f t="shared" si="83"/>
        <v>#DIV/0!</v>
      </c>
      <c r="E86" s="23" t="e">
        <f t="shared" si="83"/>
        <v>#DIV/0!</v>
      </c>
      <c r="F86" s="23" t="e">
        <f t="shared" si="83"/>
        <v>#DIV/0!</v>
      </c>
      <c r="G86" s="23" t="e">
        <f t="shared" si="83"/>
        <v>#DIV/0!</v>
      </c>
      <c r="H86" s="9" t="e">
        <f t="shared" si="71"/>
        <v>#DIV/0!</v>
      </c>
      <c r="I86" s="14" t="e">
        <f t="shared" si="72"/>
        <v>#DIV/0!</v>
      </c>
      <c r="J86" s="14" t="e">
        <f t="shared" si="73"/>
        <v>#DIV/0!</v>
      </c>
      <c r="L86" s="25">
        <f t="shared" si="74"/>
        <v>1</v>
      </c>
      <c r="M86" s="24" t="e">
        <f t="shared" si="75"/>
        <v>#DIV/0!</v>
      </c>
      <c r="N86" s="24">
        <f>IF('Animal experiment'!$D$6&gt;100,100/'Animal experiment'!$D$6,1)</f>
        <v>1</v>
      </c>
      <c r="O86" s="24" t="e">
        <f t="shared" si="76"/>
        <v>#DIV/0!</v>
      </c>
      <c r="P86" s="9" t="e">
        <f t="shared" si="77"/>
        <v>#DIV/0!</v>
      </c>
    </row>
    <row r="87" spans="1:16" x14ac:dyDescent="0.25">
      <c r="A87" s="15">
        <v>16</v>
      </c>
      <c r="B87" s="19">
        <f>A87*'Animal experiment'!$D$3</f>
        <v>0</v>
      </c>
      <c r="C87" s="23" t="e">
        <f t="shared" ref="C87:G87" si="84">C30*$H87</f>
        <v>#DIV/0!</v>
      </c>
      <c r="D87" s="23" t="e">
        <f t="shared" si="84"/>
        <v>#DIV/0!</v>
      </c>
      <c r="E87" s="23" t="e">
        <f t="shared" si="84"/>
        <v>#DIV/0!</v>
      </c>
      <c r="F87" s="23" t="e">
        <f t="shared" si="84"/>
        <v>#DIV/0!</v>
      </c>
      <c r="G87" s="23" t="e">
        <f t="shared" si="84"/>
        <v>#DIV/0!</v>
      </c>
      <c r="H87" s="9" t="e">
        <f t="shared" si="71"/>
        <v>#DIV/0!</v>
      </c>
      <c r="I87" s="14" t="e">
        <f t="shared" si="72"/>
        <v>#DIV/0!</v>
      </c>
      <c r="J87" s="14" t="e">
        <f t="shared" si="73"/>
        <v>#DIV/0!</v>
      </c>
      <c r="L87" s="25">
        <f t="shared" si="74"/>
        <v>1</v>
      </c>
      <c r="M87" s="24" t="e">
        <f t="shared" si="75"/>
        <v>#DIV/0!</v>
      </c>
      <c r="N87" s="24">
        <f>IF('Animal experiment'!$D$6&gt;100,100/'Animal experiment'!$D$6,1)</f>
        <v>1</v>
      </c>
      <c r="O87" s="24" t="e">
        <f t="shared" si="76"/>
        <v>#DIV/0!</v>
      </c>
      <c r="P87" s="9" t="e">
        <f t="shared" si="77"/>
        <v>#DIV/0!</v>
      </c>
    </row>
    <row r="88" spans="1:16" x14ac:dyDescent="0.25">
      <c r="A88" s="15">
        <v>18</v>
      </c>
      <c r="B88" s="19">
        <f>A88*'Animal experiment'!$D$3</f>
        <v>0</v>
      </c>
      <c r="C88" s="23" t="e">
        <f t="shared" ref="C88:G88" si="85">C31*$H88</f>
        <v>#DIV/0!</v>
      </c>
      <c r="D88" s="23" t="e">
        <f t="shared" si="85"/>
        <v>#DIV/0!</v>
      </c>
      <c r="E88" s="23" t="e">
        <f t="shared" si="85"/>
        <v>#DIV/0!</v>
      </c>
      <c r="F88" s="23" t="e">
        <f t="shared" si="85"/>
        <v>#DIV/0!</v>
      </c>
      <c r="G88" s="23" t="e">
        <f t="shared" si="85"/>
        <v>#DIV/0!</v>
      </c>
      <c r="H88" s="9" t="e">
        <f t="shared" si="71"/>
        <v>#DIV/0!</v>
      </c>
      <c r="I88" s="14" t="e">
        <f t="shared" si="72"/>
        <v>#DIV/0!</v>
      </c>
      <c r="J88" s="14" t="e">
        <f t="shared" si="73"/>
        <v>#DIV/0!</v>
      </c>
      <c r="L88" s="25">
        <f t="shared" si="74"/>
        <v>1</v>
      </c>
      <c r="M88" s="24" t="e">
        <f t="shared" si="75"/>
        <v>#DIV/0!</v>
      </c>
      <c r="N88" s="24">
        <f>IF('Animal experiment'!$D$6&gt;100,100/'Animal experiment'!$D$6,1)</f>
        <v>1</v>
      </c>
      <c r="O88" s="24" t="e">
        <f t="shared" si="76"/>
        <v>#DIV/0!</v>
      </c>
      <c r="P88" s="9" t="e">
        <f t="shared" si="77"/>
        <v>#DIV/0!</v>
      </c>
    </row>
    <row r="89" spans="1:16" x14ac:dyDescent="0.25">
      <c r="A89" s="15">
        <v>20</v>
      </c>
      <c r="B89" s="19">
        <f>A89*'Animal experiment'!$D$3</f>
        <v>0</v>
      </c>
      <c r="C89" s="23" t="e">
        <f t="shared" ref="C89:G89" si="86">C32*$H89</f>
        <v>#DIV/0!</v>
      </c>
      <c r="D89" s="23" t="e">
        <f t="shared" si="86"/>
        <v>#DIV/0!</v>
      </c>
      <c r="E89" s="23" t="e">
        <f t="shared" si="86"/>
        <v>#DIV/0!</v>
      </c>
      <c r="F89" s="23" t="e">
        <f t="shared" si="86"/>
        <v>#DIV/0!</v>
      </c>
      <c r="G89" s="23" t="e">
        <f t="shared" si="86"/>
        <v>#DIV/0!</v>
      </c>
      <c r="H89" s="9" t="e">
        <f t="shared" si="71"/>
        <v>#DIV/0!</v>
      </c>
      <c r="I89" s="14" t="e">
        <f t="shared" si="72"/>
        <v>#DIV/0!</v>
      </c>
      <c r="J89" s="14" t="e">
        <f t="shared" si="73"/>
        <v>#DIV/0!</v>
      </c>
      <c r="L89" s="25">
        <f t="shared" si="74"/>
        <v>1</v>
      </c>
      <c r="M89" s="24" t="e">
        <f t="shared" si="75"/>
        <v>#DIV/0!</v>
      </c>
      <c r="N89" s="24">
        <f>IF('Animal experiment'!$D$6&gt;100,100/'Animal experiment'!$D$6,1)</f>
        <v>1</v>
      </c>
      <c r="O89" s="24" t="e">
        <f t="shared" si="76"/>
        <v>#DIV/0!</v>
      </c>
      <c r="P89" s="9" t="e">
        <f t="shared" si="77"/>
        <v>#DIV/0!</v>
      </c>
    </row>
    <row r="90" spans="1:16" x14ac:dyDescent="0.25">
      <c r="A90" s="15">
        <v>22</v>
      </c>
      <c r="B90" s="19">
        <f>A90*'Animal experiment'!$D$3</f>
        <v>0</v>
      </c>
      <c r="C90" s="23" t="e">
        <f t="shared" ref="C90:G90" si="87">C33*$H90</f>
        <v>#DIV/0!</v>
      </c>
      <c r="D90" s="23" t="e">
        <f t="shared" si="87"/>
        <v>#DIV/0!</v>
      </c>
      <c r="E90" s="23" t="e">
        <f t="shared" si="87"/>
        <v>#DIV/0!</v>
      </c>
      <c r="F90" s="23" t="e">
        <f t="shared" si="87"/>
        <v>#DIV/0!</v>
      </c>
      <c r="G90" s="23" t="e">
        <f t="shared" si="87"/>
        <v>#DIV/0!</v>
      </c>
      <c r="H90" s="9" t="e">
        <f t="shared" si="71"/>
        <v>#DIV/0!</v>
      </c>
      <c r="I90" s="14" t="e">
        <f t="shared" si="72"/>
        <v>#DIV/0!</v>
      </c>
      <c r="J90" s="14" t="e">
        <f t="shared" si="73"/>
        <v>#DIV/0!</v>
      </c>
      <c r="L90" s="25">
        <f t="shared" si="74"/>
        <v>1</v>
      </c>
      <c r="M90" s="24" t="e">
        <f t="shared" si="75"/>
        <v>#DIV/0!</v>
      </c>
      <c r="N90" s="24">
        <f>IF('Animal experiment'!$D$6&gt;100,100/'Animal experiment'!$D$6,1)</f>
        <v>1</v>
      </c>
      <c r="O90" s="24" t="e">
        <f t="shared" si="76"/>
        <v>#DIV/0!</v>
      </c>
      <c r="P90" s="9" t="e">
        <f t="shared" si="77"/>
        <v>#DIV/0!</v>
      </c>
    </row>
    <row r="91" spans="1:16" x14ac:dyDescent="0.25">
      <c r="A91" s="15">
        <v>24</v>
      </c>
      <c r="B91" s="19">
        <f>A91*'Animal experiment'!$D$3</f>
        <v>0</v>
      </c>
      <c r="C91" s="23" t="e">
        <f t="shared" ref="C91:G91" si="88">C34*$H91</f>
        <v>#DIV/0!</v>
      </c>
      <c r="D91" s="23" t="e">
        <f t="shared" si="88"/>
        <v>#DIV/0!</v>
      </c>
      <c r="E91" s="23" t="e">
        <f t="shared" si="88"/>
        <v>#DIV/0!</v>
      </c>
      <c r="F91" s="23" t="e">
        <f t="shared" si="88"/>
        <v>#DIV/0!</v>
      </c>
      <c r="G91" s="23" t="e">
        <f t="shared" si="88"/>
        <v>#DIV/0!</v>
      </c>
      <c r="H91" s="9" t="e">
        <f t="shared" si="71"/>
        <v>#DIV/0!</v>
      </c>
      <c r="I91" s="14" t="e">
        <f t="shared" si="72"/>
        <v>#DIV/0!</v>
      </c>
      <c r="J91" s="14" t="e">
        <f t="shared" si="73"/>
        <v>#DIV/0!</v>
      </c>
      <c r="L91" s="25">
        <f t="shared" si="74"/>
        <v>1</v>
      </c>
      <c r="M91" s="24" t="e">
        <f t="shared" si="75"/>
        <v>#DIV/0!</v>
      </c>
      <c r="N91" s="24">
        <f>IF('Animal experiment'!$D$6&gt;100,100/'Animal experiment'!$D$6,1)</f>
        <v>1</v>
      </c>
      <c r="O91" s="24" t="e">
        <f t="shared" si="76"/>
        <v>#DIV/0!</v>
      </c>
      <c r="P91" s="9" t="e">
        <f t="shared" si="77"/>
        <v>#DIV/0!</v>
      </c>
    </row>
    <row r="92" spans="1:16" ht="20" thickBot="1" x14ac:dyDescent="0.3">
      <c r="A92" s="16">
        <v>26</v>
      </c>
      <c r="B92" s="22">
        <f>A92*'Animal experiment'!$D$3</f>
        <v>0</v>
      </c>
      <c r="C92" s="23" t="e">
        <f t="shared" ref="C92:G92" si="89">C35*$H92</f>
        <v>#DIV/0!</v>
      </c>
      <c r="D92" s="23" t="e">
        <f t="shared" si="89"/>
        <v>#DIV/0!</v>
      </c>
      <c r="E92" s="23" t="e">
        <f t="shared" si="89"/>
        <v>#DIV/0!</v>
      </c>
      <c r="F92" s="23" t="e">
        <f t="shared" si="89"/>
        <v>#DIV/0!</v>
      </c>
      <c r="G92" s="23" t="e">
        <f t="shared" si="89"/>
        <v>#DIV/0!</v>
      </c>
      <c r="H92" s="9" t="e">
        <f t="shared" si="71"/>
        <v>#DIV/0!</v>
      </c>
      <c r="I92" s="14" t="e">
        <f t="shared" si="72"/>
        <v>#DIV/0!</v>
      </c>
      <c r="J92" s="14" t="e">
        <f t="shared" si="73"/>
        <v>#DIV/0!</v>
      </c>
      <c r="L92" s="25">
        <f t="shared" si="74"/>
        <v>1</v>
      </c>
      <c r="M92" s="24" t="e">
        <f t="shared" si="75"/>
        <v>#DIV/0!</v>
      </c>
      <c r="N92" s="24">
        <f>IF('Animal experiment'!$D$6&gt;100,100/'Animal experiment'!$D$6,1)</f>
        <v>1</v>
      </c>
      <c r="O92" s="24" t="e">
        <f>L92*M92*N92*10</f>
        <v>#DIV/0!</v>
      </c>
      <c r="P92" s="9" t="e">
        <f t="shared" si="77"/>
        <v>#DIV/0!</v>
      </c>
    </row>
  </sheetData>
  <sheetProtection algorithmName="SHA-512" hashValue="jSJJGRlTH9u3giKVhyn55U6RClQLeYeuLo7EtQ3OUCph5vAu+TIx5XgObI5ecE6mJDcqZOfuflEuLfhRRllzZw==" saltValue="8M5ReGjKJw3v9oHxdA0oEw==" spinCount="100000" sheet="1" objects="1" scenarios="1" selectLockedCells="1" selectUnlockedCells="1"/>
  <mergeCells count="7">
    <mergeCell ref="C58:G58"/>
    <mergeCell ref="J58:N58"/>
    <mergeCell ref="C77:G77"/>
    <mergeCell ref="C2:G2"/>
    <mergeCell ref="C20:G20"/>
    <mergeCell ref="C39:G39"/>
    <mergeCell ref="J39:N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Animal experiment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2022-06-16T07:09:02Z</dcterms:created>
  <dcterms:modified xsi:type="dcterms:W3CDTF">2022-06-29T09:28:03Z</dcterms:modified>
</cp:coreProperties>
</file>